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9" i="2" l="1"/>
  <c r="K59" i="2"/>
  <c r="C52" i="2" l="1"/>
  <c r="C59" i="2"/>
  <c r="C43" i="2"/>
  <c r="C33" i="2"/>
  <c r="C23" i="2"/>
  <c r="C17" i="2"/>
  <c r="J59" i="2" l="1"/>
  <c r="G43" i="2" l="1"/>
  <c r="G59" i="2"/>
  <c r="G52" i="2"/>
  <c r="G33" i="2"/>
  <c r="G23" i="2"/>
  <c r="G17" i="2"/>
  <c r="G90" i="2" l="1"/>
  <c r="F69" i="2"/>
  <c r="E69" i="2"/>
  <c r="D69" i="2"/>
  <c r="C69" i="2" l="1"/>
  <c r="D52" i="2" l="1"/>
  <c r="D43" i="2"/>
  <c r="D33" i="2"/>
  <c r="D23" i="2"/>
  <c r="D17" i="2"/>
  <c r="B59" i="2"/>
  <c r="B52" i="2"/>
  <c r="B43" i="2"/>
  <c r="B33" i="2"/>
  <c r="B17" i="2"/>
  <c r="B23" i="2"/>
  <c r="O69" i="2" l="1"/>
  <c r="O59" i="2"/>
  <c r="O52" i="2"/>
  <c r="O43" i="2"/>
  <c r="O33" i="2"/>
  <c r="O23" i="2"/>
  <c r="O17" i="2"/>
  <c r="O90" i="2" l="1"/>
  <c r="N43" i="2"/>
  <c r="M59" i="2" l="1"/>
  <c r="B85" i="2" l="1"/>
  <c r="B82" i="2"/>
  <c r="B77" i="2"/>
  <c r="B74" i="2"/>
  <c r="B69" i="2"/>
  <c r="L52" i="2"/>
  <c r="M52" i="2"/>
  <c r="N52" i="2"/>
  <c r="L43" i="2"/>
  <c r="M43" i="2"/>
  <c r="L33" i="2"/>
  <c r="M33" i="2"/>
  <c r="N33" i="2"/>
  <c r="L23" i="2"/>
  <c r="M23" i="2"/>
  <c r="N23" i="2"/>
  <c r="E59" i="2"/>
  <c r="F59" i="2"/>
  <c r="H59" i="2"/>
  <c r="I59" i="2"/>
  <c r="D59" i="2"/>
  <c r="E52" i="2"/>
  <c r="F52" i="2"/>
  <c r="H52" i="2"/>
  <c r="I52" i="2"/>
  <c r="J52" i="2"/>
  <c r="K52" i="2"/>
  <c r="E43" i="2"/>
  <c r="F43" i="2"/>
  <c r="H43" i="2"/>
  <c r="I43" i="2"/>
  <c r="J43" i="2"/>
  <c r="K43" i="2"/>
  <c r="E33" i="2"/>
  <c r="F33" i="2"/>
  <c r="H33" i="2"/>
  <c r="I33" i="2"/>
  <c r="J33" i="2"/>
  <c r="K33" i="2"/>
  <c r="E23" i="2"/>
  <c r="F23" i="2"/>
  <c r="H23" i="2"/>
  <c r="I23" i="2"/>
  <c r="J23" i="2"/>
  <c r="K23" i="2"/>
  <c r="E17" i="2"/>
  <c r="F17" i="2"/>
  <c r="H17" i="2"/>
  <c r="I17" i="2"/>
  <c r="J17" i="2"/>
  <c r="K17" i="2"/>
  <c r="K90" i="2" l="1"/>
  <c r="H90" i="2"/>
  <c r="I90" i="2"/>
  <c r="E90" i="2"/>
  <c r="D90" i="2"/>
  <c r="J90" i="2"/>
  <c r="F90" i="2"/>
  <c r="B90" i="2"/>
  <c r="P47" i="2"/>
  <c r="P48" i="2"/>
  <c r="P49" i="2"/>
  <c r="P51" i="2"/>
  <c r="P53" i="2"/>
  <c r="P54" i="2"/>
  <c r="P55" i="2"/>
  <c r="P56" i="2"/>
  <c r="P57" i="2"/>
  <c r="P58" i="2"/>
  <c r="P60" i="2"/>
  <c r="P61" i="2"/>
  <c r="P62" i="2"/>
  <c r="P63" i="2"/>
  <c r="P64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21" i="2"/>
  <c r="N59" i="2"/>
  <c r="L59" i="2"/>
  <c r="L17" i="2"/>
  <c r="M17" i="2"/>
  <c r="N17" i="2"/>
  <c r="C87" i="2"/>
  <c r="C84" i="2"/>
  <c r="C77" i="2"/>
  <c r="L90" i="2" l="1"/>
  <c r="C74" i="2"/>
  <c r="C90" i="2"/>
  <c r="N90" i="2"/>
  <c r="M90" i="2"/>
  <c r="P52" i="2"/>
  <c r="P59" i="2"/>
  <c r="P22" i="2"/>
  <c r="P19" i="2"/>
  <c r="P31" i="2"/>
  <c r="P29" i="2"/>
  <c r="P27" i="2"/>
  <c r="P25" i="2"/>
  <c r="P42" i="2"/>
  <c r="P40" i="2"/>
  <c r="P38" i="2"/>
  <c r="P36" i="2"/>
  <c r="P34" i="2"/>
  <c r="P45" i="2"/>
  <c r="P20" i="2"/>
  <c r="P18" i="2"/>
  <c r="P32" i="2"/>
  <c r="P30" i="2"/>
  <c r="P28" i="2"/>
  <c r="P26" i="2"/>
  <c r="P24" i="2"/>
  <c r="P41" i="2"/>
  <c r="P39" i="2"/>
  <c r="P37" i="2"/>
  <c r="P35" i="2"/>
  <c r="P50" i="2"/>
  <c r="P46" i="2"/>
  <c r="P44" i="2"/>
  <c r="P33" i="2" l="1"/>
  <c r="P43" i="2"/>
  <c r="P23" i="2"/>
  <c r="P17" i="2"/>
  <c r="P69" i="2"/>
  <c r="P90" i="2" l="1"/>
  <c r="L101" i="2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<sst xmlns="http://schemas.openxmlformats.org/spreadsheetml/2006/main" count="100" uniqueCount="100">
  <si>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</si>
  <si>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</si>
  <si>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</si>
  <si>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</si>
  <si>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</si>
  <si>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</si>
  <si>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</si>
  <si>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</si>
  <si>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</si>
  <si>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</si>
  <si>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</si>
  <si>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</si>
  <si>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</si>
  <si>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</si>
  <si>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</si>
  <si>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</si>
  <si>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</si>
  <si>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</si>
  <si>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</si>
  <si>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</si>
  <si>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</si>
  <si>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</si>
  <si>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</si>
  <si>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</si>
  <si>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</si>
  <si>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</si>
  <si>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</si>
  <si>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</si>
  <si>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</si>
  <si>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</si>
  <si>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</si>
  <si>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</si>
  <si>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</si>
  <si>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</si>
  <si>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</si>
  <si>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</si>
  <si>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</si>
  <si>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</si>
  <si>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</si>
  <si>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</si>
  <si>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</si>
  <si>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</si>
  <si>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</si>
  <si>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</si>
  <si>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</si>
  <si>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</si>
  <si>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</si>
  <si>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</si>
  <si>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</si>
  <si>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</si>
  <si>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</si>
  <si>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</si>
  <si>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</si>
  <si>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</si>
  <si>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</si>
  <si>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</si>
  <si>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</si>
  <si>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</si>
  <si>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</si>
  <si>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</si>
  <si>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</si>
  <si>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</si>
  <si>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</si>
  <si>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</si>
  <si>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</si>
  <si>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</si>
  <si>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</si>
  <si>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</si>
  <si>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</si>
  <si>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</si>
  <si>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</si>
  <si>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</si>
  <si>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</si>
  <si>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</si>
  <si>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</si>
  <si>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</si>
  <si>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</si>
  <si>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</si>
  <si>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</si>
  <si>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</si>
  <si>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</si>
  <si>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</si>
  <si>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</si>
  <si>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</si>
  <si>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</si>
  <si>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</si>
  <si>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</si>
  <si>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</si>
  <si>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</si>
  <si>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</si>
  <si>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</si>
  <si>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</si>
  <si>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</si>
  <si>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</si>
  <si>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</si>
  <si>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</si>
  <si>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DEL 1 AL 31 DE AGOSTO 2024</t>
  </si>
  <si>
    <t>APROBADO POR:</t>
  </si>
  <si>
    <t>LIC. MILTON Y. MENA JACKSON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</si>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</sst>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Border="1"/>
    <xf numFmtId="0" fontId="5" fillId="2" borderId="0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7" borderId="0" xfId="0" applyFont="1" applyFill="1" applyBorder="1" applyAlignment="1">
      <alignment horizontal="left" indent="1"/>
    </xf>
    <xf numFmtId="0" fontId="6" fillId="7" borderId="0" xfId="0" applyFont="1" applyFill="1" applyBorder="1" applyAlignment="1">
      <alignment horizontal="left" indent="1"/>
    </xf>
    <xf numFmtId="0" fontId="7" fillId="8" borderId="0" xfId="0" applyFont="1" applyFill="1" applyBorder="1" applyAlignment="1">
      <alignment vertical="center"/>
    </xf>
    <xf numFmtId="43" fontId="11" fillId="7" borderId="0" xfId="1" applyFont="1" applyFill="1" applyBorder="1"/>
    <xf numFmtId="43" fontId="12" fillId="0" borderId="0" xfId="0" applyNumberFormat="1" applyFont="1" applyBorder="1"/>
    <xf numFmtId="43" fontId="8" fillId="6" borderId="0" xfId="0" applyNumberFormat="1" applyFont="1" applyFill="1" applyBorder="1" applyAlignment="1">
      <alignment horizontal="center"/>
    </xf>
    <xf numFmtId="43" fontId="11" fillId="7" borderId="0" xfId="1" applyNumberFormat="1" applyFont="1" applyFill="1" applyBorder="1"/>
    <xf numFmtId="43" fontId="12" fillId="0" borderId="0" xfId="1" applyNumberFormat="1" applyFont="1" applyBorder="1"/>
    <xf numFmtId="43" fontId="12" fillId="0" borderId="0" xfId="0" applyNumberFormat="1" applyFont="1" applyBorder="1" applyAlignment="1"/>
    <xf numFmtId="43" fontId="12" fillId="7" borderId="0" xfId="0" applyNumberFormat="1" applyFont="1" applyFill="1" applyBorder="1"/>
    <xf numFmtId="43" fontId="11" fillId="2" borderId="0" xfId="0" applyNumberFormat="1" applyFont="1" applyFill="1" applyBorder="1"/>
    <xf numFmtId="43" fontId="14" fillId="9" borderId="0" xfId="1" applyNumberFormat="1" applyFont="1" applyFill="1" applyBorder="1" applyAlignment="1">
      <alignment vertical="center" wrapText="1"/>
    </xf>
    <xf numFmtId="43" fontId="0" fillId="0" borderId="0" xfId="0" applyNumberFormat="1" applyBorder="1"/>
    <xf numFmtId="164" fontId="11" fillId="0" borderId="0" xfId="0" applyNumberFormat="1" applyFont="1" applyBorder="1"/>
    <xf numFmtId="43" fontId="11" fillId="0" borderId="0" xfId="0" applyNumberFormat="1" applyFont="1" applyBorder="1"/>
    <xf numFmtId="43" fontId="11" fillId="7" borderId="0" xfId="0" applyNumberFormat="1" applyFont="1" applyFill="1" applyBorder="1"/>
    <xf numFmtId="43" fontId="15" fillId="0" borderId="0" xfId="0" applyNumberFormat="1" applyFont="1" applyBorder="1" applyAlignment="1">
      <alignment horizontal="right"/>
    </xf>
    <xf numFmtId="43" fontId="12" fillId="3" borderId="0" xfId="0" applyNumberFormat="1" applyFont="1" applyFill="1" applyBorder="1"/>
    <xf numFmtId="43" fontId="14" fillId="9" borderId="0" xfId="0" applyNumberFormat="1" applyFont="1" applyFill="1" applyBorder="1"/>
    <xf numFmtId="43" fontId="11" fillId="7" borderId="0" xfId="0" applyNumberFormat="1" applyFont="1" applyFill="1" applyBorder="1" applyAlignment="1">
      <alignment vertical="center" wrapText="1"/>
    </xf>
    <xf numFmtId="43" fontId="12" fillId="7" borderId="0" xfId="1" applyNumberFormat="1" applyFont="1" applyFill="1" applyBorder="1"/>
    <xf numFmtId="43" fontId="12" fillId="0" borderId="0" xfId="0" applyNumberFormat="1" applyFont="1" applyBorder="1" applyAlignment="1">
      <alignment vertical="center" wrapText="1"/>
    </xf>
    <xf numFmtId="43" fontId="13" fillId="0" borderId="0" xfId="0" applyNumberFormat="1" applyFont="1" applyBorder="1" applyAlignment="1">
      <alignment horizontal="right" vertical="top"/>
    </xf>
    <xf numFmtId="43" fontId="13" fillId="2" borderId="0" xfId="0" applyNumberFormat="1" applyFont="1" applyFill="1" applyBorder="1" applyAlignment="1">
      <alignment horizontal="right" vertical="top"/>
    </xf>
    <xf numFmtId="43" fontId="12" fillId="2" borderId="0" xfId="1" applyNumberFormat="1" applyFont="1" applyFill="1" applyBorder="1"/>
    <xf numFmtId="4" fontId="12" fillId="0" borderId="0" xfId="0" applyNumberFormat="1" applyFont="1" applyBorder="1"/>
    <xf numFmtId="43" fontId="13" fillId="0" borderId="0" xfId="0" applyNumberFormat="1" applyFont="1" applyBorder="1" applyAlignment="1">
      <alignment vertical="top"/>
    </xf>
    <xf numFmtId="43" fontId="13" fillId="2" borderId="0" xfId="0" applyNumberFormat="1" applyFont="1" applyFill="1" applyBorder="1" applyAlignment="1">
      <alignment vertical="top"/>
    </xf>
    <xf numFmtId="43" fontId="13" fillId="0" borderId="0" xfId="0" applyNumberFormat="1" applyFont="1" applyBorder="1" applyAlignment="1">
      <alignment horizontal="left" vertical="top"/>
    </xf>
    <xf numFmtId="43" fontId="12" fillId="2" borderId="0" xfId="1" applyNumberFormat="1" applyFont="1" applyFill="1" applyBorder="1" applyAlignment="1">
      <alignment vertical="top"/>
    </xf>
    <xf numFmtId="43" fontId="12" fillId="0" borderId="0" xfId="1" applyNumberFormat="1" applyFont="1" applyBorder="1" applyAlignment="1">
      <alignment vertical="top"/>
    </xf>
    <xf numFmtId="43" fontId="12" fillId="2" borderId="0" xfId="0" applyNumberFormat="1" applyFont="1" applyFill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11" fillId="7" borderId="0" xfId="1" applyNumberFormat="1" applyFont="1" applyFill="1" applyBorder="1" applyAlignment="1">
      <alignment vertical="center" wrapText="1"/>
    </xf>
    <xf numFmtId="43" fontId="12" fillId="0" borderId="0" xfId="0" applyNumberFormat="1" applyFont="1"/>
    <xf numFmtId="43" fontId="12" fillId="0" borderId="0" xfId="1" applyNumberFormat="1" applyFont="1"/>
    <xf numFmtId="43" fontId="11" fillId="4" borderId="0" xfId="0" applyNumberFormat="1" applyFont="1" applyFill="1" applyBorder="1" applyAlignment="1">
      <alignment horizontal="center" vertical="center" wrapText="1"/>
    </xf>
    <xf numFmtId="43" fontId="11" fillId="4" borderId="0" xfId="1" applyNumberFormat="1" applyFont="1" applyFill="1" applyBorder="1" applyAlignment="1">
      <alignment horizontal="center" vertical="center" wrapText="1"/>
    </xf>
    <xf numFmtId="43" fontId="12" fillId="7" borderId="0" xfId="0" applyNumberFormat="1" applyFont="1" applyFill="1" applyBorder="1" applyAlignment="1">
      <alignment vertical="center" wrapText="1"/>
    </xf>
    <xf numFmtId="43" fontId="11" fillId="0" borderId="0" xfId="0" applyNumberFormat="1" applyFont="1" applyBorder="1" applyAlignment="1">
      <alignment vertical="center" wrapText="1"/>
    </xf>
    <xf numFmtId="43" fontId="11" fillId="2" borderId="0" xfId="0" applyNumberFormat="1" applyFont="1" applyFill="1" applyBorder="1" applyAlignment="1">
      <alignment vertical="center" wrapText="1"/>
    </xf>
    <xf numFmtId="43" fontId="6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43" fontId="0" fillId="0" borderId="0" xfId="0" applyNumberFormat="1" applyBorder="1" applyAlignment="1">
      <alignment vertical="center" wrapText="1"/>
    </xf>
    <xf numFmtId="43" fontId="12" fillId="0" borderId="0" xfId="1" applyNumberFormat="1" applyFont="1" applyFill="1" applyBorder="1"/>
    <xf numFmtId="43" fontId="12" fillId="0" borderId="0" xfId="1" applyFont="1" applyFill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5" borderId="0" xfId="0" applyFont="1" applyFill="1" applyBorder="1" applyAlignment="1">
      <alignment horizontal="left" vertical="center"/>
    </xf>
    <xf numFmtId="43" fontId="8" fillId="5" borderId="0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6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YANIRIS JAQUEZ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7727156" y="18730913"/>
          <a:ext cx="2383801" cy="9726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	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COORDINADORA DE EJECUCION PRESUPUESTARIA (interina)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467651</xdr:colOff>
      <xdr:row>112</xdr:row>
      <xdr:rowOff>11907</xdr:rowOff>
    </xdr:from>
    <xdr:to>
      <xdr:col>11</xdr:col>
      <xdr:colOff>1100666</xdr:colOff>
      <xdr:row>117</xdr:row>
      <xdr:rowOff>75407</xdr:rowOff>
    </xdr:to>
    <xdr:sp macro="" textlink="">
      <xdr:nvSpPr>
        <xdr:cNvPr id="11" name="Rectángulo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13743120" y="22550438"/>
          <a:ext cx="4234655" cy="10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DO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8</xdr:col>
      <xdr:colOff>1099343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14"/>
  <sheetViews>
    <sheetView showGridLines="0" tabSelected="1" topLeftCell="A88" zoomScale="160" zoomScaleNormal="160" workbookViewId="0">
      <selection activeCell="A105" sqref="A105:B105"/>
    </sheetView>
  </sheetViews>
  <sheetFormatPr baseColWidth="10" defaultColWidth="11.42578125" defaultRowHeight="15" x14ac:dyDescent="0.25"/>
  <cols>
    <col min="1" max="1" width="69.42578125" style="6" customWidth="1"/>
    <col min="2" max="2" width="17.5703125" style="21" customWidth="1"/>
    <col min="3" max="3" width="23.85546875" style="21" bestFit="1" customWidth="1"/>
    <col min="4" max="4" width="17.5703125" style="21" bestFit="1" customWidth="1"/>
    <col min="5" max="5" width="17.140625" style="21" bestFit="1" customWidth="1"/>
    <col min="6" max="6" width="18.28515625" style="21" bestFit="1" customWidth="1"/>
    <col min="7" max="8" width="17.5703125" style="21" bestFit="1" customWidth="1"/>
    <col min="9" max="9" width="18.85546875" style="21" bestFit="1" customWidth="1"/>
    <col min="10" max="11" width="17.5703125" style="21" bestFit="1" customWidth="1"/>
    <col min="12" max="12" width="17.140625" style="21" bestFit="1" customWidth="1"/>
    <col min="13" max="13" width="17.28515625" style="21" bestFit="1" customWidth="1"/>
    <col min="14" max="14" width="15.85546875" style="21" bestFit="1" customWidth="1"/>
    <col min="15" max="15" width="17.85546875" style="21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ht="18.75" x14ac:dyDescent="0.25">
      <c r="A7" s="6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5.75" customHeight="1" x14ac:dyDescent="0.25">
      <c r="A8" s="68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6" ht="15.75" customHeight="1" x14ac:dyDescent="0.25">
      <c r="A9" s="66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</row>
    <row r="10" spans="1:16" ht="15.75" customHeight="1" x14ac:dyDescent="0.25">
      <c r="A10" s="68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16" ht="15.75" customHeight="1" x14ac:dyDescent="0.25">
      <c r="A11" s="66" t="s">
        <v>93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</row>
    <row r="12" spans="1:16" ht="15.75" customHeight="1" x14ac:dyDescent="0.25">
      <c r="A12" s="68" t="s">
        <v>96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16" ht="15.75" customHeight="1" x14ac:dyDescent="0.25">
      <c r="A13" s="41"/>
      <c r="B13" s="46"/>
      <c r="C13" s="46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25.5" customHeight="1" x14ac:dyDescent="0.25">
      <c r="A14" s="64" t="s">
        <v>66</v>
      </c>
      <c r="B14" s="65" t="s">
        <v>90</v>
      </c>
      <c r="C14" s="65" t="s">
        <v>94</v>
      </c>
      <c r="D14" s="71" t="s">
        <v>89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</row>
    <row r="15" spans="1:16" x14ac:dyDescent="0.25">
      <c r="A15" s="64"/>
      <c r="B15" s="65"/>
      <c r="C15" s="65"/>
      <c r="D15" s="14" t="s">
        <v>77</v>
      </c>
      <c r="E15" s="14" t="s">
        <v>78</v>
      </c>
      <c r="F15" s="14" t="s">
        <v>79</v>
      </c>
      <c r="G15" s="14" t="s">
        <v>80</v>
      </c>
      <c r="H15" s="14" t="s">
        <v>81</v>
      </c>
      <c r="I15" s="14" t="s">
        <v>82</v>
      </c>
      <c r="J15" s="14" t="s">
        <v>83</v>
      </c>
      <c r="K15" s="14" t="s">
        <v>84</v>
      </c>
      <c r="L15" s="14" t="s">
        <v>85</v>
      </c>
      <c r="M15" s="14" t="s">
        <v>86</v>
      </c>
      <c r="N15" s="14" t="s">
        <v>87</v>
      </c>
      <c r="O15" s="14" t="s">
        <v>88</v>
      </c>
      <c r="P15" s="3" t="s">
        <v>76</v>
      </c>
    </row>
    <row r="16" spans="1:16" x14ac:dyDescent="0.25">
      <c r="A16" s="4" t="s">
        <v>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2"/>
    </row>
    <row r="17" spans="1:16" x14ac:dyDescent="0.25">
      <c r="A17" s="9" t="s">
        <v>1</v>
      </c>
      <c r="B17" s="47">
        <f>SUM(B18:B22)</f>
        <v>2505154819</v>
      </c>
      <c r="C17" s="47">
        <f>SUM(C18:C22)</f>
        <v>2392825096.1799998</v>
      </c>
      <c r="D17" s="12">
        <f>SUM(D18:D22)</f>
        <v>110757482.25999999</v>
      </c>
      <c r="E17" s="12">
        <f t="shared" ref="E17:K17" si="0">+E18+E19+E20+E21+E22</f>
        <v>126266944.13</v>
      </c>
      <c r="F17" s="12">
        <f t="shared" si="0"/>
        <v>129677629.51000001</v>
      </c>
      <c r="G17" s="12">
        <f>SUM(G18:G22)</f>
        <v>123804749.89</v>
      </c>
      <c r="H17" s="12">
        <f t="shared" si="0"/>
        <v>209817501.81999999</v>
      </c>
      <c r="I17" s="12">
        <f t="shared" si="0"/>
        <v>129690164.21000001</v>
      </c>
      <c r="J17" s="12">
        <f t="shared" si="0"/>
        <v>132369536.70000002</v>
      </c>
      <c r="K17" s="12">
        <f t="shared" si="0"/>
        <v>129859494.48</v>
      </c>
      <c r="L17" s="15">
        <f t="shared" ref="L17:N17" si="1">SUM(L18:L22)</f>
        <v>0</v>
      </c>
      <c r="M17" s="15">
        <f t="shared" si="1"/>
        <v>0</v>
      </c>
      <c r="N17" s="15">
        <f t="shared" si="1"/>
        <v>0</v>
      </c>
      <c r="O17" s="15">
        <f>+O18+O19+O20+O21+O22</f>
        <v>0</v>
      </c>
      <c r="P17" s="24">
        <f>SUM(D17:O17)</f>
        <v>1092243503</v>
      </c>
    </row>
    <row r="18" spans="1:16" x14ac:dyDescent="0.25">
      <c r="A18" s="5" t="s">
        <v>2</v>
      </c>
      <c r="B18" s="48">
        <v>1887576247</v>
      </c>
      <c r="C18" s="48">
        <v>1735944134.6199999</v>
      </c>
      <c r="D18" s="44">
        <v>89060527.799999997</v>
      </c>
      <c r="E18" s="13">
        <v>105535504.88</v>
      </c>
      <c r="F18" s="13">
        <v>107493433.81999999</v>
      </c>
      <c r="G18" s="31">
        <v>101333918.5</v>
      </c>
      <c r="H18" s="44">
        <v>111238796.08</v>
      </c>
      <c r="I18" s="33">
        <v>98987843.780000001</v>
      </c>
      <c r="J18" s="16">
        <v>108889766</v>
      </c>
      <c r="K18" s="16">
        <v>106057905.84</v>
      </c>
      <c r="L18" s="34"/>
      <c r="M18" s="13"/>
      <c r="N18" s="13"/>
      <c r="O18" s="13"/>
      <c r="P18" s="26">
        <f t="shared" ref="P18:P81" si="2">SUM(D18:O18)</f>
        <v>828597696.70000005</v>
      </c>
    </row>
    <row r="19" spans="1:16" x14ac:dyDescent="0.25">
      <c r="A19" s="5" t="s">
        <v>3</v>
      </c>
      <c r="B19" s="48">
        <v>364617734</v>
      </c>
      <c r="C19" s="48">
        <v>381582696.56</v>
      </c>
      <c r="D19" s="44">
        <v>8149564.71</v>
      </c>
      <c r="E19" s="13">
        <v>7219766.2400000002</v>
      </c>
      <c r="F19" s="13">
        <v>6836139.1799999997</v>
      </c>
      <c r="G19" s="31">
        <v>7825870.4199999999</v>
      </c>
      <c r="H19" s="32">
        <v>83541170.640000001</v>
      </c>
      <c r="I19" s="33">
        <v>15892971.119999999</v>
      </c>
      <c r="J19" s="16">
        <v>8199668.5899999999</v>
      </c>
      <c r="K19" s="16">
        <v>8163660.8899999997</v>
      </c>
      <c r="L19" s="34"/>
      <c r="M19" s="13"/>
      <c r="N19" s="13"/>
      <c r="O19" s="13"/>
      <c r="P19" s="26">
        <f t="shared" si="2"/>
        <v>145828811.78999999</v>
      </c>
    </row>
    <row r="20" spans="1:16" x14ac:dyDescent="0.25">
      <c r="A20" s="5" t="s">
        <v>4</v>
      </c>
      <c r="B20" s="48">
        <v>2595000</v>
      </c>
      <c r="C20" s="48">
        <v>4132661.27</v>
      </c>
      <c r="D20" s="13"/>
      <c r="E20" s="13">
        <v>12427.28</v>
      </c>
      <c r="F20" s="13">
        <v>0</v>
      </c>
      <c r="G20" s="13"/>
      <c r="H20" s="13"/>
      <c r="I20" s="13"/>
      <c r="J20" s="13">
        <v>6182.4</v>
      </c>
      <c r="K20" s="16"/>
      <c r="L20" s="13"/>
      <c r="M20" s="13"/>
      <c r="N20" s="13"/>
      <c r="O20" s="13"/>
      <c r="P20" s="26">
        <f t="shared" si="2"/>
        <v>18609.68</v>
      </c>
    </row>
    <row r="21" spans="1:16" x14ac:dyDescent="0.25">
      <c r="A21" s="5" t="s">
        <v>5</v>
      </c>
      <c r="B21" s="16"/>
      <c r="C21" s="16">
        <v>1001506.8</v>
      </c>
      <c r="D21" s="13"/>
      <c r="E21" s="13"/>
      <c r="F21" s="13">
        <v>0</v>
      </c>
      <c r="G21" s="13"/>
      <c r="H21" s="13"/>
      <c r="I21" s="13"/>
      <c r="J21" s="13"/>
      <c r="K21" s="17"/>
      <c r="L21" s="13"/>
      <c r="M21" s="13"/>
      <c r="N21" s="13"/>
      <c r="O21" s="13"/>
      <c r="P21" s="26">
        <f t="shared" si="2"/>
        <v>0</v>
      </c>
    </row>
    <row r="22" spans="1:16" x14ac:dyDescent="0.25">
      <c r="A22" s="5" t="s">
        <v>6</v>
      </c>
      <c r="B22" s="48">
        <v>250365838</v>
      </c>
      <c r="C22" s="48">
        <v>270164096.93000001</v>
      </c>
      <c r="D22" s="44">
        <v>13547389.75</v>
      </c>
      <c r="E22" s="13">
        <v>13499245.73</v>
      </c>
      <c r="F22" s="13">
        <v>15348056.51</v>
      </c>
      <c r="G22" s="31">
        <v>14644960.970000001</v>
      </c>
      <c r="H22" s="32">
        <v>15037535.1</v>
      </c>
      <c r="I22" s="33">
        <v>14809349.310000001</v>
      </c>
      <c r="J22" s="16">
        <v>15273919.710000001</v>
      </c>
      <c r="K22" s="16">
        <v>15637927.75</v>
      </c>
      <c r="L22" s="34"/>
      <c r="M22" s="13"/>
      <c r="N22" s="13"/>
      <c r="O22" s="13"/>
      <c r="P22" s="26">
        <f t="shared" si="2"/>
        <v>117798384.83000001</v>
      </c>
    </row>
    <row r="23" spans="1:16" x14ac:dyDescent="0.25">
      <c r="A23" s="9" t="s">
        <v>7</v>
      </c>
      <c r="B23" s="28">
        <f>SUM(B24:B32)</f>
        <v>910312998</v>
      </c>
      <c r="C23" s="28">
        <f>SUM(C24:C32)</f>
        <v>1096018340.48</v>
      </c>
      <c r="D23" s="15">
        <f>SUM(D24:D32)</f>
        <v>9961825.0999999996</v>
      </c>
      <c r="E23" s="15">
        <f t="shared" ref="E23:N23" si="3">+E24+E25+E26+E27+E28+E29+E30+E31+E32</f>
        <v>64331100.640000001</v>
      </c>
      <c r="F23" s="15">
        <f t="shared" si="3"/>
        <v>57640374.229999997</v>
      </c>
      <c r="G23" s="15">
        <f>SUM(G24:G32)</f>
        <v>39296625.979999997</v>
      </c>
      <c r="H23" s="15">
        <f t="shared" si="3"/>
        <v>84605547.239999995</v>
      </c>
      <c r="I23" s="15">
        <f t="shared" si="3"/>
        <v>67357210.25</v>
      </c>
      <c r="J23" s="15">
        <f t="shared" si="3"/>
        <v>95195490.75</v>
      </c>
      <c r="K23" s="15">
        <f t="shared" si="3"/>
        <v>96384857.019999996</v>
      </c>
      <c r="L23" s="15">
        <f t="shared" si="3"/>
        <v>0</v>
      </c>
      <c r="M23" s="15">
        <f t="shared" si="3"/>
        <v>0</v>
      </c>
      <c r="N23" s="15">
        <f t="shared" si="3"/>
        <v>0</v>
      </c>
      <c r="O23" s="15">
        <f>+O24+O25+O26+O27+O28+O29+O30+O31+O32</f>
        <v>0</v>
      </c>
      <c r="P23" s="24">
        <f>SUM(D23:O23)</f>
        <v>514773031.20999998</v>
      </c>
    </row>
    <row r="24" spans="1:16" x14ac:dyDescent="0.25">
      <c r="A24" s="5" t="s">
        <v>8</v>
      </c>
      <c r="B24" s="48">
        <v>84910369</v>
      </c>
      <c r="C24" s="48">
        <v>102153971.17</v>
      </c>
      <c r="D24" s="44">
        <v>1995822.77</v>
      </c>
      <c r="E24" s="13">
        <v>8803069.7799999993</v>
      </c>
      <c r="F24" s="13">
        <v>13306762.68</v>
      </c>
      <c r="G24" s="31">
        <v>10166204.25</v>
      </c>
      <c r="H24" s="32">
        <v>10213351.66</v>
      </c>
      <c r="I24" s="33">
        <v>11267606.4</v>
      </c>
      <c r="J24" s="16">
        <v>15746655.310000001</v>
      </c>
      <c r="K24" s="59">
        <v>7592516.8899999997</v>
      </c>
      <c r="L24" s="34"/>
      <c r="M24" s="13"/>
      <c r="N24" s="13"/>
      <c r="O24" s="13"/>
      <c r="P24" s="26">
        <f t="shared" si="2"/>
        <v>79091989.739999995</v>
      </c>
    </row>
    <row r="25" spans="1:16" x14ac:dyDescent="0.25">
      <c r="A25" s="5" t="s">
        <v>9</v>
      </c>
      <c r="B25" s="48">
        <v>65755762</v>
      </c>
      <c r="C25" s="48">
        <v>122247210.18000001</v>
      </c>
      <c r="D25" s="31"/>
      <c r="E25" s="31">
        <v>120360</v>
      </c>
      <c r="F25" s="32">
        <v>316948</v>
      </c>
      <c r="G25" s="31">
        <v>2780712.18</v>
      </c>
      <c r="H25" s="32">
        <v>2179239.89</v>
      </c>
      <c r="I25" s="33">
        <v>8809292.4499999993</v>
      </c>
      <c r="J25" s="16">
        <v>14536248.15</v>
      </c>
      <c r="K25" s="59">
        <v>13426465.619999999</v>
      </c>
      <c r="L25" s="34"/>
      <c r="M25" s="13"/>
      <c r="N25" s="13"/>
      <c r="O25" s="13"/>
      <c r="P25" s="26">
        <f t="shared" si="2"/>
        <v>42169266.289999999</v>
      </c>
    </row>
    <row r="26" spans="1:16" x14ac:dyDescent="0.25">
      <c r="A26" s="5" t="s">
        <v>10</v>
      </c>
      <c r="B26" s="48">
        <v>43218776</v>
      </c>
      <c r="C26" s="48">
        <v>43330180.460000001</v>
      </c>
      <c r="D26" s="31">
        <v>731618.5</v>
      </c>
      <c r="E26" s="31">
        <v>1116506.75</v>
      </c>
      <c r="F26" s="32">
        <v>4023015</v>
      </c>
      <c r="G26" s="31">
        <v>1284369.3500000001</v>
      </c>
      <c r="H26" s="32">
        <v>2099416.25</v>
      </c>
      <c r="I26" s="33">
        <v>5291750.66</v>
      </c>
      <c r="J26" s="16">
        <v>3791085.85</v>
      </c>
      <c r="K26" s="59">
        <v>1583138.75</v>
      </c>
      <c r="L26" s="34"/>
      <c r="M26" s="13"/>
      <c r="N26" s="13"/>
      <c r="O26" s="13"/>
      <c r="P26" s="26">
        <f t="shared" si="2"/>
        <v>19920901.109999999</v>
      </c>
    </row>
    <row r="27" spans="1:16" x14ac:dyDescent="0.25">
      <c r="A27" s="5" t="s">
        <v>11</v>
      </c>
      <c r="B27" s="48">
        <v>6141940</v>
      </c>
      <c r="C27" s="48">
        <v>17516632</v>
      </c>
      <c r="D27" s="31">
        <v>0</v>
      </c>
      <c r="E27" s="31">
        <v>0</v>
      </c>
      <c r="F27" s="31">
        <v>0</v>
      </c>
      <c r="G27" s="31">
        <v>65000</v>
      </c>
      <c r="H27" s="32">
        <v>1370540</v>
      </c>
      <c r="I27" s="33">
        <v>1693970</v>
      </c>
      <c r="J27" s="16">
        <v>63050</v>
      </c>
      <c r="K27" s="59">
        <v>2406286.2999999998</v>
      </c>
      <c r="L27" s="13"/>
      <c r="M27" s="13"/>
      <c r="N27" s="13"/>
      <c r="O27" s="13"/>
      <c r="P27" s="26">
        <f t="shared" si="2"/>
        <v>5598846.2999999998</v>
      </c>
    </row>
    <row r="28" spans="1:16" x14ac:dyDescent="0.25">
      <c r="A28" s="5" t="s">
        <v>12</v>
      </c>
      <c r="B28" s="48">
        <v>92177526</v>
      </c>
      <c r="C28" s="48">
        <v>235561847.18000001</v>
      </c>
      <c r="D28" s="45">
        <v>0</v>
      </c>
      <c r="E28" s="13">
        <v>2716026.02</v>
      </c>
      <c r="F28" s="13">
        <v>4348957.6900000004</v>
      </c>
      <c r="G28" s="31">
        <v>4300687.88</v>
      </c>
      <c r="H28" s="32">
        <v>10785504.02</v>
      </c>
      <c r="I28" s="33">
        <v>3101977.66</v>
      </c>
      <c r="J28" s="16">
        <v>15361506.539999999</v>
      </c>
      <c r="K28" s="59">
        <v>12845572.130000001</v>
      </c>
      <c r="L28" s="34"/>
      <c r="M28" s="13"/>
      <c r="N28" s="13"/>
      <c r="O28" s="13"/>
      <c r="P28" s="26">
        <f t="shared" si="2"/>
        <v>53460231.940000005</v>
      </c>
    </row>
    <row r="29" spans="1:16" x14ac:dyDescent="0.25">
      <c r="A29" s="5" t="s">
        <v>13</v>
      </c>
      <c r="B29" s="48">
        <v>72889853</v>
      </c>
      <c r="C29" s="48">
        <v>127630853</v>
      </c>
      <c r="D29" s="44">
        <v>563000</v>
      </c>
      <c r="E29" s="13">
        <v>30714107.27</v>
      </c>
      <c r="F29" s="13">
        <v>10744012.77</v>
      </c>
      <c r="G29" s="35">
        <v>8505805.6699999999</v>
      </c>
      <c r="H29" s="36">
        <v>32208116.309999999</v>
      </c>
      <c r="I29" s="33">
        <v>13569386.08</v>
      </c>
      <c r="J29" s="16">
        <v>11920765.98</v>
      </c>
      <c r="K29" s="59">
        <v>7796930.46</v>
      </c>
      <c r="L29" s="34"/>
      <c r="M29" s="13"/>
      <c r="N29" s="13"/>
      <c r="O29" s="13"/>
      <c r="P29" s="26">
        <f t="shared" si="2"/>
        <v>116022124.53999999</v>
      </c>
    </row>
    <row r="30" spans="1:16" x14ac:dyDescent="0.25">
      <c r="A30" s="5" t="s">
        <v>14</v>
      </c>
      <c r="B30" s="48">
        <v>73060645</v>
      </c>
      <c r="C30" s="48">
        <v>78926431.930000007</v>
      </c>
      <c r="D30" s="31"/>
      <c r="E30" s="35">
        <v>3211462.57</v>
      </c>
      <c r="F30" s="35">
        <v>4942704.9400000004</v>
      </c>
      <c r="G30" s="35">
        <v>358671.43</v>
      </c>
      <c r="H30" s="36">
        <v>1660660.14</v>
      </c>
      <c r="I30" s="33">
        <v>3712938.45</v>
      </c>
      <c r="J30" s="16">
        <v>3415357</v>
      </c>
      <c r="K30" s="59">
        <v>6338610.21</v>
      </c>
      <c r="L30" s="13"/>
      <c r="M30" s="13"/>
      <c r="N30" s="13"/>
      <c r="O30" s="13"/>
      <c r="P30" s="26">
        <f t="shared" si="2"/>
        <v>23640404.740000002</v>
      </c>
    </row>
    <row r="31" spans="1:16" x14ac:dyDescent="0.25">
      <c r="A31" s="5" t="s">
        <v>15</v>
      </c>
      <c r="B31" s="48">
        <v>425559805</v>
      </c>
      <c r="C31" s="48">
        <v>190037034.91999999</v>
      </c>
      <c r="D31" s="44">
        <v>6671383.8300000001</v>
      </c>
      <c r="E31" s="13">
        <v>8146650.2199999997</v>
      </c>
      <c r="F31" s="35">
        <v>5231257.32</v>
      </c>
      <c r="G31" s="35">
        <v>8050065.2199999997</v>
      </c>
      <c r="H31" s="36">
        <v>8361721.46</v>
      </c>
      <c r="I31" s="33">
        <v>14434672.859999999</v>
      </c>
      <c r="J31" s="16">
        <v>18218641.210000001</v>
      </c>
      <c r="K31" s="59">
        <v>13842435.710000001</v>
      </c>
      <c r="L31" s="34"/>
      <c r="M31" s="13"/>
      <c r="N31" s="13"/>
      <c r="O31" s="13"/>
      <c r="P31" s="26">
        <f t="shared" si="2"/>
        <v>82956827.830000013</v>
      </c>
    </row>
    <row r="32" spans="1:16" x14ac:dyDescent="0.25">
      <c r="A32" s="5" t="s">
        <v>16</v>
      </c>
      <c r="B32" s="48">
        <v>46598322</v>
      </c>
      <c r="C32" s="48">
        <v>178614179.63999999</v>
      </c>
      <c r="D32" s="37"/>
      <c r="E32" s="35">
        <v>9502918.0299999993</v>
      </c>
      <c r="F32" s="35">
        <v>14726715.83</v>
      </c>
      <c r="G32" s="35">
        <v>3785110</v>
      </c>
      <c r="H32" s="36">
        <v>15726997.51</v>
      </c>
      <c r="I32" s="33">
        <v>5475615.6900000004</v>
      </c>
      <c r="J32" s="16">
        <v>12142180.710000001</v>
      </c>
      <c r="K32" s="59">
        <v>30552900.949999999</v>
      </c>
      <c r="L32" s="34"/>
      <c r="M32" s="13"/>
      <c r="N32" s="13"/>
      <c r="O32" s="13"/>
      <c r="P32" s="26">
        <f t="shared" si="2"/>
        <v>91912438.719999999</v>
      </c>
    </row>
    <row r="33" spans="1:16" x14ac:dyDescent="0.25">
      <c r="A33" s="9" t="s">
        <v>17</v>
      </c>
      <c r="B33" s="28">
        <f>SUM(B34:B42)</f>
        <v>505340784</v>
      </c>
      <c r="C33" s="28">
        <f>SUM(C34:C42)</f>
        <v>387522080.63</v>
      </c>
      <c r="D33" s="15">
        <f>SUM(D34:D42)</f>
        <v>0</v>
      </c>
      <c r="E33" s="15">
        <f t="shared" ref="E33:N33" si="4">+E34+E35+E36+E37+E38+E39+E40+E41+E42</f>
        <v>5665310.5</v>
      </c>
      <c r="F33" s="15">
        <f t="shared" si="4"/>
        <v>12563196.379999999</v>
      </c>
      <c r="G33" s="15">
        <f>SUM(G34:G42)</f>
        <v>32422839.920000002</v>
      </c>
      <c r="H33" s="15">
        <f t="shared" si="4"/>
        <v>20121429.700000003</v>
      </c>
      <c r="I33" s="15">
        <f t="shared" si="4"/>
        <v>10850716.369999999</v>
      </c>
      <c r="J33" s="15">
        <f t="shared" si="4"/>
        <v>27887581.079999998</v>
      </c>
      <c r="K33" s="15">
        <f t="shared" si="4"/>
        <v>23117356.310000002</v>
      </c>
      <c r="L33" s="15">
        <f t="shared" si="4"/>
        <v>0</v>
      </c>
      <c r="M33" s="15">
        <f t="shared" si="4"/>
        <v>0</v>
      </c>
      <c r="N33" s="15">
        <f t="shared" si="4"/>
        <v>0</v>
      </c>
      <c r="O33" s="15">
        <f>+O34+O35+O36+O37+O38+O39+O40+O41+O42</f>
        <v>0</v>
      </c>
      <c r="P33" s="24">
        <f t="shared" si="2"/>
        <v>132628430.26000001</v>
      </c>
    </row>
    <row r="34" spans="1:16" x14ac:dyDescent="0.25">
      <c r="A34" s="5" t="s">
        <v>18</v>
      </c>
      <c r="B34" s="48">
        <v>19950637</v>
      </c>
      <c r="C34" s="48">
        <v>38222500.420000002</v>
      </c>
      <c r="D34" s="31"/>
      <c r="E34" s="35">
        <v>2429274.6</v>
      </c>
      <c r="F34" s="36">
        <v>999350</v>
      </c>
      <c r="G34" s="35"/>
      <c r="H34" s="36">
        <v>5237660.59</v>
      </c>
      <c r="I34" s="33">
        <v>692874.15</v>
      </c>
      <c r="J34" s="16">
        <v>1635802.9</v>
      </c>
      <c r="K34" s="33">
        <v>238341.92</v>
      </c>
      <c r="L34" s="34"/>
      <c r="M34" s="13"/>
      <c r="N34" s="13"/>
      <c r="O34" s="13"/>
      <c r="P34" s="26">
        <f t="shared" si="2"/>
        <v>11233304.16</v>
      </c>
    </row>
    <row r="35" spans="1:16" x14ac:dyDescent="0.25">
      <c r="A35" s="5" t="s">
        <v>19</v>
      </c>
      <c r="B35" s="48">
        <v>22297841</v>
      </c>
      <c r="C35" s="48">
        <v>32319623</v>
      </c>
      <c r="D35" s="37"/>
      <c r="E35" s="35">
        <v>568888.62</v>
      </c>
      <c r="F35" s="35">
        <v>1484674.82</v>
      </c>
      <c r="G35" s="35">
        <v>2008472.1</v>
      </c>
      <c r="H35" s="35">
        <v>2077032.46</v>
      </c>
      <c r="I35" s="33">
        <v>2830253.8</v>
      </c>
      <c r="J35" s="16">
        <v>1275584.72</v>
      </c>
      <c r="K35" s="33">
        <v>8726066.1999999993</v>
      </c>
      <c r="L35" s="13"/>
      <c r="M35" s="13"/>
      <c r="N35" s="13"/>
      <c r="O35" s="13"/>
      <c r="P35" s="26">
        <f t="shared" si="2"/>
        <v>18970972.719999999</v>
      </c>
    </row>
    <row r="36" spans="1:16" x14ac:dyDescent="0.25">
      <c r="A36" s="5" t="s">
        <v>20</v>
      </c>
      <c r="B36" s="13">
        <v>70825382</v>
      </c>
      <c r="C36" s="13">
        <v>13018071</v>
      </c>
      <c r="D36" s="37"/>
      <c r="E36" s="35">
        <v>204435</v>
      </c>
      <c r="F36" s="35">
        <v>2041302</v>
      </c>
      <c r="G36" s="35">
        <v>510357</v>
      </c>
      <c r="H36" s="35">
        <v>37094.720000000001</v>
      </c>
      <c r="I36" s="33">
        <v>117654.19</v>
      </c>
      <c r="J36" s="16">
        <v>1292145.56</v>
      </c>
      <c r="K36" s="33">
        <v>234997.65</v>
      </c>
      <c r="L36" s="34"/>
      <c r="M36" s="13"/>
      <c r="N36" s="13"/>
      <c r="O36" s="13"/>
      <c r="P36" s="26">
        <f t="shared" si="2"/>
        <v>4437986.120000001</v>
      </c>
    </row>
    <row r="37" spans="1:16" x14ac:dyDescent="0.25">
      <c r="A37" s="5" t="s">
        <v>21</v>
      </c>
      <c r="B37" s="48">
        <v>4405222</v>
      </c>
      <c r="C37" s="48">
        <v>2065708</v>
      </c>
      <c r="D37" s="37"/>
      <c r="E37" s="35"/>
      <c r="F37" s="35">
        <v>0</v>
      </c>
      <c r="G37" s="35"/>
      <c r="H37" s="35"/>
      <c r="I37" s="33">
        <v>192560.85</v>
      </c>
      <c r="J37" s="16">
        <v>0</v>
      </c>
      <c r="K37" s="33">
        <v>0</v>
      </c>
      <c r="L37" s="13"/>
      <c r="M37" s="13"/>
      <c r="N37" s="13"/>
      <c r="O37" s="13"/>
      <c r="P37" s="26">
        <f t="shared" si="2"/>
        <v>192560.85</v>
      </c>
    </row>
    <row r="38" spans="1:16" x14ac:dyDescent="0.25">
      <c r="A38" s="5" t="s">
        <v>22</v>
      </c>
      <c r="B38" s="48">
        <v>10695083</v>
      </c>
      <c r="C38" s="48">
        <v>10122013</v>
      </c>
      <c r="D38" s="37"/>
      <c r="E38" s="35">
        <v>92512</v>
      </c>
      <c r="F38" s="35">
        <v>1003000</v>
      </c>
      <c r="G38" s="35">
        <v>1533988.2</v>
      </c>
      <c r="H38" s="35">
        <v>249949.7</v>
      </c>
      <c r="I38" s="33">
        <v>35221</v>
      </c>
      <c r="J38" s="16">
        <v>2469881.69</v>
      </c>
      <c r="K38" s="33">
        <v>83962.51</v>
      </c>
      <c r="L38" s="13"/>
      <c r="M38" s="13"/>
      <c r="N38" s="13"/>
      <c r="O38" s="13"/>
      <c r="P38" s="26">
        <f t="shared" si="2"/>
        <v>5468515.0999999996</v>
      </c>
    </row>
    <row r="39" spans="1:16" x14ac:dyDescent="0.25">
      <c r="A39" s="5" t="s">
        <v>23</v>
      </c>
      <c r="B39" s="48">
        <v>6761072</v>
      </c>
      <c r="C39" s="48">
        <v>8340623.9800000004</v>
      </c>
      <c r="D39" s="37"/>
      <c r="E39" s="35">
        <v>49886.67</v>
      </c>
      <c r="F39" s="35">
        <v>234988.72</v>
      </c>
      <c r="G39" s="35">
        <v>10627.08</v>
      </c>
      <c r="H39" s="35">
        <v>4689.51</v>
      </c>
      <c r="I39" s="33">
        <v>45177.52</v>
      </c>
      <c r="J39" s="16">
        <v>247714.43</v>
      </c>
      <c r="K39" s="33">
        <v>355780.9</v>
      </c>
      <c r="L39" s="34"/>
      <c r="M39" s="13"/>
      <c r="N39" s="13"/>
      <c r="O39" s="13"/>
      <c r="P39" s="26">
        <f t="shared" si="2"/>
        <v>948864.83000000007</v>
      </c>
    </row>
    <row r="40" spans="1:16" x14ac:dyDescent="0.25">
      <c r="A40" s="5" t="s">
        <v>24</v>
      </c>
      <c r="B40" s="48">
        <v>80713654</v>
      </c>
      <c r="C40" s="48">
        <v>115941440.45</v>
      </c>
      <c r="D40" s="31"/>
      <c r="E40" s="31">
        <v>1404149.4</v>
      </c>
      <c r="F40" s="13">
        <v>742490.5</v>
      </c>
      <c r="G40" s="31">
        <v>21409923.460000001</v>
      </c>
      <c r="H40" s="31">
        <v>3216429.66</v>
      </c>
      <c r="I40" s="38">
        <v>2852242.92</v>
      </c>
      <c r="J40" s="16">
        <v>2562131.5499999998</v>
      </c>
      <c r="K40" s="38">
        <v>2517801.96</v>
      </c>
      <c r="L40" s="34"/>
      <c r="M40" s="13"/>
      <c r="N40" s="13"/>
      <c r="O40" s="13"/>
      <c r="P40" s="26">
        <f t="shared" si="2"/>
        <v>34705169.449999996</v>
      </c>
    </row>
    <row r="41" spans="1:16" x14ac:dyDescent="0.25">
      <c r="A41" s="5" t="s">
        <v>25</v>
      </c>
      <c r="B41" s="16"/>
      <c r="C41" s="16"/>
      <c r="D41" s="37"/>
      <c r="E41" s="35"/>
      <c r="F41" s="35">
        <v>0</v>
      </c>
      <c r="G41" s="35"/>
      <c r="H41" s="36"/>
      <c r="I41" s="33"/>
      <c r="J41" s="33"/>
      <c r="K41" s="58"/>
      <c r="L41" s="13"/>
      <c r="M41" s="13"/>
      <c r="N41" s="13"/>
      <c r="O41" s="13"/>
      <c r="P41" s="26">
        <f t="shared" si="2"/>
        <v>0</v>
      </c>
    </row>
    <row r="42" spans="1:16" x14ac:dyDescent="0.25">
      <c r="A42" s="5" t="s">
        <v>26</v>
      </c>
      <c r="B42" s="48">
        <v>289691893</v>
      </c>
      <c r="C42" s="48">
        <v>167492100.78</v>
      </c>
      <c r="D42" s="37"/>
      <c r="E42" s="35">
        <v>916164.21</v>
      </c>
      <c r="F42" s="36">
        <v>6057390.3399999999</v>
      </c>
      <c r="G42" s="35">
        <v>6949472.0800000001</v>
      </c>
      <c r="H42" s="35">
        <v>9298573.0600000005</v>
      </c>
      <c r="I42" s="33">
        <v>4084731.94</v>
      </c>
      <c r="J42" s="16">
        <v>18404320.23</v>
      </c>
      <c r="K42" s="58">
        <v>10960405.17</v>
      </c>
      <c r="L42" s="34"/>
      <c r="M42" s="13"/>
      <c r="N42" s="13"/>
      <c r="O42" s="13"/>
      <c r="P42" s="26">
        <f t="shared" si="2"/>
        <v>56671057.030000001</v>
      </c>
    </row>
    <row r="43" spans="1:16" x14ac:dyDescent="0.25">
      <c r="A43" s="9" t="s">
        <v>27</v>
      </c>
      <c r="B43" s="28">
        <f>SUM(B44:B51)</f>
        <v>16267595424</v>
      </c>
      <c r="C43" s="28">
        <f>SUM(C44:C51)</f>
        <v>16909715664.460001</v>
      </c>
      <c r="D43" s="15">
        <f>SUM(D44:D51)</f>
        <v>1219768444.7399998</v>
      </c>
      <c r="E43" s="15">
        <f t="shared" ref="E43:M43" si="5">+E44+E45+E46+E47+E48+E49+E50+E51</f>
        <v>1220628293.7399998</v>
      </c>
      <c r="F43" s="15">
        <f t="shared" si="5"/>
        <v>1244575645.5599999</v>
      </c>
      <c r="G43" s="15">
        <f>SUM(G44:G51)</f>
        <v>1257335236.5600002</v>
      </c>
      <c r="H43" s="15">
        <f t="shared" si="5"/>
        <v>1284709906.21</v>
      </c>
      <c r="I43" s="15">
        <f t="shared" si="5"/>
        <v>1240775097.3299999</v>
      </c>
      <c r="J43" s="15">
        <f t="shared" si="5"/>
        <v>1244861514.4400001</v>
      </c>
      <c r="K43" s="15">
        <f t="shared" si="5"/>
        <v>1639415159</v>
      </c>
      <c r="L43" s="15">
        <f t="shared" si="5"/>
        <v>0</v>
      </c>
      <c r="M43" s="15">
        <f t="shared" si="5"/>
        <v>0</v>
      </c>
      <c r="N43" s="15">
        <f>+N44+N45+N46+N47+N48+N49+N50+N51</f>
        <v>0</v>
      </c>
      <c r="O43" s="15">
        <f>+O44+O45+O46+O47+O48+O49+O50+O51</f>
        <v>0</v>
      </c>
      <c r="P43" s="24">
        <f t="shared" si="2"/>
        <v>10352069297.58</v>
      </c>
    </row>
    <row r="44" spans="1:16" x14ac:dyDescent="0.25">
      <c r="A44" s="5" t="s">
        <v>28</v>
      </c>
      <c r="B44" s="48">
        <v>71760717</v>
      </c>
      <c r="C44" s="48">
        <v>105136792.7</v>
      </c>
      <c r="D44" s="31"/>
      <c r="E44" s="31">
        <v>909210</v>
      </c>
      <c r="F44" s="13">
        <v>14123333.220000001</v>
      </c>
      <c r="G44" s="31">
        <v>6316222.4100000001</v>
      </c>
      <c r="H44" s="31">
        <v>30442805.989999998</v>
      </c>
      <c r="I44" s="38">
        <v>3400890</v>
      </c>
      <c r="J44" s="39">
        <v>4890816.74</v>
      </c>
      <c r="K44" s="38">
        <v>6289075</v>
      </c>
      <c r="L44" s="34"/>
      <c r="M44" s="13"/>
      <c r="N44" s="13"/>
      <c r="O44" s="13"/>
      <c r="P44" s="26">
        <f t="shared" si="2"/>
        <v>66372353.360000007</v>
      </c>
    </row>
    <row r="45" spans="1:16" x14ac:dyDescent="0.25">
      <c r="A45" s="5" t="s">
        <v>29</v>
      </c>
      <c r="C45" s="48">
        <v>1447740939</v>
      </c>
      <c r="D45" s="44"/>
      <c r="E45" s="31">
        <v>94376449</v>
      </c>
      <c r="F45" s="31">
        <v>94376449</v>
      </c>
      <c r="G45" s="31">
        <v>111563672.08</v>
      </c>
      <c r="H45" s="31">
        <v>102962120.11</v>
      </c>
      <c r="I45" s="36">
        <v>102743795.11</v>
      </c>
      <c r="J45" s="35">
        <v>102928653.34</v>
      </c>
      <c r="K45" s="38">
        <v>361117979.19999999</v>
      </c>
      <c r="L45" s="13"/>
      <c r="M45" s="13"/>
      <c r="N45" s="13"/>
      <c r="O45" s="13"/>
      <c r="P45" s="26">
        <f t="shared" si="2"/>
        <v>970069117.83999991</v>
      </c>
    </row>
    <row r="46" spans="1:16" x14ac:dyDescent="0.25">
      <c r="A46" s="5" t="s">
        <v>30</v>
      </c>
      <c r="B46" s="25">
        <v>15375981797</v>
      </c>
      <c r="C46" s="16">
        <v>14834245522.76</v>
      </c>
      <c r="D46" s="44">
        <v>1203195202.6199999</v>
      </c>
      <c r="E46" s="13">
        <v>1108769392.6199999</v>
      </c>
      <c r="F46" s="13">
        <v>1119502621.22</v>
      </c>
      <c r="G46" s="35">
        <v>1118960162.47</v>
      </c>
      <c r="H46" s="35">
        <v>1134648404.6500001</v>
      </c>
      <c r="I46" s="33">
        <v>1117973836.76</v>
      </c>
      <c r="J46" s="16">
        <v>1120414854.8800001</v>
      </c>
      <c r="K46" s="33">
        <v>1255133764.24</v>
      </c>
      <c r="L46" s="34"/>
      <c r="M46" s="13"/>
      <c r="N46" s="13"/>
      <c r="O46" s="13"/>
      <c r="P46" s="26">
        <f t="shared" si="2"/>
        <v>9178598239.460001</v>
      </c>
    </row>
    <row r="47" spans="1:16" x14ac:dyDescent="0.25">
      <c r="A47" s="5" t="s">
        <v>31</v>
      </c>
      <c r="B47" s="13"/>
      <c r="C47" s="16"/>
      <c r="D47" s="31"/>
      <c r="E47" s="35"/>
      <c r="F47" s="35">
        <v>0</v>
      </c>
      <c r="G47" s="35"/>
      <c r="H47" s="35"/>
      <c r="I47" s="33"/>
      <c r="J47" s="13"/>
      <c r="K47" s="33"/>
      <c r="L47" s="13"/>
      <c r="M47" s="13"/>
      <c r="N47" s="13"/>
      <c r="O47" s="13"/>
      <c r="P47" s="26">
        <f t="shared" si="2"/>
        <v>0</v>
      </c>
    </row>
    <row r="48" spans="1:16" x14ac:dyDescent="0.25">
      <c r="A48" s="5" t="s">
        <v>32</v>
      </c>
      <c r="B48" s="13"/>
      <c r="C48" s="16"/>
      <c r="D48" s="31"/>
      <c r="E48" s="35"/>
      <c r="F48" s="35">
        <v>0</v>
      </c>
      <c r="G48" s="35"/>
      <c r="H48" s="35"/>
      <c r="I48" s="33"/>
      <c r="J48" s="13"/>
      <c r="K48" s="33"/>
      <c r="L48" s="13"/>
      <c r="M48" s="13"/>
      <c r="N48" s="13"/>
      <c r="O48" s="13"/>
      <c r="P48" s="26">
        <f t="shared" si="2"/>
        <v>0</v>
      </c>
    </row>
    <row r="49" spans="1:16" x14ac:dyDescent="0.25">
      <c r="A49" s="5" t="s">
        <v>33</v>
      </c>
      <c r="B49" s="25"/>
      <c r="C49" s="16"/>
      <c r="D49" s="13"/>
      <c r="E49" s="13"/>
      <c r="F49" s="13">
        <v>0</v>
      </c>
      <c r="G49" s="13"/>
      <c r="H49" s="13"/>
      <c r="I49" s="13"/>
      <c r="J49" s="13"/>
      <c r="K49" s="16"/>
      <c r="L49" s="13"/>
      <c r="M49" s="13"/>
      <c r="N49" s="13"/>
      <c r="O49" s="13"/>
      <c r="P49" s="26">
        <f t="shared" si="2"/>
        <v>0</v>
      </c>
    </row>
    <row r="50" spans="1:16" x14ac:dyDescent="0.25">
      <c r="A50" s="5" t="s">
        <v>34</v>
      </c>
      <c r="B50" s="25">
        <v>2300000</v>
      </c>
      <c r="C50" s="25">
        <v>4300000</v>
      </c>
      <c r="D50" s="31"/>
      <c r="E50" s="35"/>
      <c r="F50" s="31">
        <v>0</v>
      </c>
      <c r="G50" s="31">
        <v>3588604.14</v>
      </c>
      <c r="H50" s="35"/>
      <c r="I50" s="33"/>
      <c r="J50" s="33"/>
      <c r="K50" s="33">
        <v>393342.95</v>
      </c>
      <c r="L50" s="13"/>
      <c r="M50" s="13"/>
      <c r="N50" s="13"/>
      <c r="O50" s="13"/>
      <c r="P50" s="26">
        <f t="shared" si="2"/>
        <v>3981947.0900000003</v>
      </c>
    </row>
    <row r="51" spans="1:16" x14ac:dyDescent="0.25">
      <c r="A51" s="5" t="s">
        <v>35</v>
      </c>
      <c r="B51" s="48">
        <v>817552910</v>
      </c>
      <c r="C51" s="48">
        <v>518292410</v>
      </c>
      <c r="D51" s="44">
        <v>16573242.119999999</v>
      </c>
      <c r="E51" s="13">
        <v>16573242.119999999</v>
      </c>
      <c r="F51" s="13">
        <v>16573242.119999999</v>
      </c>
      <c r="G51" s="35">
        <v>16906575.460000001</v>
      </c>
      <c r="H51" s="35">
        <v>16656575.460000001</v>
      </c>
      <c r="I51" s="33">
        <v>16656575.460000001</v>
      </c>
      <c r="J51" s="13">
        <v>16627189.48</v>
      </c>
      <c r="K51" s="33">
        <v>16480997.609999999</v>
      </c>
      <c r="L51" s="34"/>
      <c r="M51" s="13"/>
      <c r="N51" s="13"/>
      <c r="O51" s="13"/>
      <c r="P51" s="26">
        <f t="shared" si="2"/>
        <v>133047639.83000001</v>
      </c>
    </row>
    <row r="52" spans="1:16" x14ac:dyDescent="0.25">
      <c r="A52" s="9" t="s">
        <v>36</v>
      </c>
      <c r="B52" s="28">
        <f>SUM(B53:B58)</f>
        <v>8986100354</v>
      </c>
      <c r="C52" s="28">
        <f>SUM(C53:C58)</f>
        <v>9471773280.6000004</v>
      </c>
      <c r="D52" s="15">
        <f>SUM(D53:D58)</f>
        <v>748840518</v>
      </c>
      <c r="E52" s="15">
        <f t="shared" ref="E52:N52" si="6">+E53+E54+E55+E56+E57+E58</f>
        <v>748840518</v>
      </c>
      <c r="F52" s="15">
        <f t="shared" si="6"/>
        <v>748840518</v>
      </c>
      <c r="G52" s="15">
        <f>SUM(G53:G58)</f>
        <v>751840518</v>
      </c>
      <c r="H52" s="15">
        <f t="shared" si="6"/>
        <v>748840518</v>
      </c>
      <c r="I52" s="15">
        <f t="shared" si="6"/>
        <v>748840518</v>
      </c>
      <c r="J52" s="15">
        <f t="shared" si="6"/>
        <v>748840518</v>
      </c>
      <c r="K52" s="15">
        <f t="shared" si="6"/>
        <v>831513444.60000002</v>
      </c>
      <c r="L52" s="15">
        <f t="shared" si="6"/>
        <v>0</v>
      </c>
      <c r="M52" s="15">
        <f t="shared" si="6"/>
        <v>0</v>
      </c>
      <c r="N52" s="15">
        <f t="shared" si="6"/>
        <v>0</v>
      </c>
      <c r="O52" s="15">
        <f>+O53+O54+O55+O56+O57+O58</f>
        <v>0</v>
      </c>
      <c r="P52" s="24">
        <f t="shared" si="2"/>
        <v>6076397070.6000004</v>
      </c>
    </row>
    <row r="53" spans="1:16" x14ac:dyDescent="0.25">
      <c r="A53" s="5" t="s">
        <v>37</v>
      </c>
      <c r="B53" s="25"/>
      <c r="C53" s="25"/>
      <c r="D53" s="13"/>
      <c r="E53" s="13"/>
      <c r="F53" s="13">
        <v>0</v>
      </c>
      <c r="G53" s="13"/>
      <c r="H53" s="13"/>
      <c r="I53" s="13"/>
      <c r="J53" s="13"/>
      <c r="K53" s="13"/>
      <c r="L53" s="13"/>
      <c r="M53" s="13"/>
      <c r="N53" s="13"/>
      <c r="O53" s="13"/>
      <c r="P53" s="26">
        <f t="shared" si="2"/>
        <v>0</v>
      </c>
    </row>
    <row r="54" spans="1:16" x14ac:dyDescent="0.25">
      <c r="A54" s="5" t="s">
        <v>38</v>
      </c>
      <c r="B54" s="48"/>
      <c r="C54" s="49"/>
      <c r="D54" s="13"/>
      <c r="E54" s="13"/>
      <c r="F54" s="13">
        <v>0</v>
      </c>
      <c r="G54" s="13"/>
      <c r="H54" s="13"/>
      <c r="I54" s="13"/>
      <c r="J54" s="13"/>
      <c r="K54" s="13"/>
      <c r="L54" s="13"/>
      <c r="M54" s="13"/>
      <c r="N54" s="13"/>
      <c r="O54" s="13"/>
      <c r="P54" s="26">
        <f t="shared" si="2"/>
        <v>0</v>
      </c>
    </row>
    <row r="55" spans="1:16" x14ac:dyDescent="0.25">
      <c r="A55" s="5" t="s">
        <v>39</v>
      </c>
      <c r="B55" s="48">
        <v>8986100354</v>
      </c>
      <c r="C55" s="48">
        <v>9471773280.6000004</v>
      </c>
      <c r="D55" s="44">
        <v>748840518</v>
      </c>
      <c r="E55" s="13">
        <v>748840518</v>
      </c>
      <c r="F55" s="13">
        <v>748840518</v>
      </c>
      <c r="G55" s="35">
        <v>751840518</v>
      </c>
      <c r="H55" s="35">
        <v>748840518</v>
      </c>
      <c r="I55" s="40">
        <v>748840518</v>
      </c>
      <c r="J55" s="13">
        <v>748840518</v>
      </c>
      <c r="K55" s="40">
        <v>831513444.60000002</v>
      </c>
      <c r="L55" s="34"/>
      <c r="M55" s="13"/>
      <c r="N55" s="13"/>
      <c r="O55" s="13"/>
      <c r="P55" s="26">
        <f t="shared" si="2"/>
        <v>6076397070.6000004</v>
      </c>
    </row>
    <row r="56" spans="1:16" x14ac:dyDescent="0.25">
      <c r="A56" s="5" t="s">
        <v>40</v>
      </c>
      <c r="B56" s="25"/>
      <c r="C56" s="25"/>
      <c r="D56" s="13"/>
      <c r="E56" s="13"/>
      <c r="F56" s="13">
        <v>0</v>
      </c>
      <c r="G56" s="13"/>
      <c r="H56" s="13"/>
      <c r="I56" s="13"/>
      <c r="J56" s="13"/>
      <c r="K56" s="13"/>
      <c r="L56" s="13"/>
      <c r="M56" s="13"/>
      <c r="N56" s="13"/>
      <c r="O56" s="13"/>
      <c r="P56" s="26">
        <f t="shared" si="2"/>
        <v>0</v>
      </c>
    </row>
    <row r="57" spans="1:16" x14ac:dyDescent="0.25">
      <c r="A57" s="5" t="s">
        <v>41</v>
      </c>
      <c r="B57" s="25"/>
      <c r="C57" s="25"/>
      <c r="D57" s="13"/>
      <c r="E57" s="13"/>
      <c r="F57" s="13">
        <v>0</v>
      </c>
      <c r="G57" s="13"/>
      <c r="H57" s="13"/>
      <c r="I57" s="13"/>
      <c r="J57" s="13"/>
      <c r="K57" s="13"/>
      <c r="L57" s="13"/>
      <c r="M57" s="13"/>
      <c r="N57" s="13"/>
      <c r="O57" s="13"/>
      <c r="P57" s="26">
        <f t="shared" si="2"/>
        <v>0</v>
      </c>
    </row>
    <row r="58" spans="1:16" x14ac:dyDescent="0.25">
      <c r="A58" s="5" t="s">
        <v>42</v>
      </c>
      <c r="B58" s="25">
        <v>0</v>
      </c>
      <c r="C58" s="25">
        <v>0</v>
      </c>
      <c r="D58" s="13"/>
      <c r="E58" s="13"/>
      <c r="F58" s="13">
        <v>0</v>
      </c>
      <c r="G58" s="13"/>
      <c r="H58" s="13"/>
      <c r="I58" s="13"/>
      <c r="J58" s="13"/>
      <c r="K58" s="13"/>
      <c r="L58" s="13"/>
      <c r="M58" s="13"/>
      <c r="N58" s="13"/>
      <c r="O58" s="13"/>
      <c r="P58" s="26">
        <f t="shared" si="2"/>
        <v>0</v>
      </c>
    </row>
    <row r="59" spans="1:16" x14ac:dyDescent="0.25">
      <c r="A59" s="9" t="s">
        <v>43</v>
      </c>
      <c r="B59" s="28">
        <f>SUM(B60:B68)</f>
        <v>240510960</v>
      </c>
      <c r="C59" s="28">
        <f>SUM(C60:C68)</f>
        <v>138151162.16</v>
      </c>
      <c r="D59" s="15">
        <f>+D60+D61+D62+D63+D64+D65</f>
        <v>0</v>
      </c>
      <c r="E59" s="15">
        <f t="shared" ref="E59:I59" si="7">+E60+E61+E62+E63+E64+E65</f>
        <v>6064997.9800000004</v>
      </c>
      <c r="F59" s="15">
        <f t="shared" si="7"/>
        <v>864006.26</v>
      </c>
      <c r="G59" s="15">
        <f>SUM(G60:G68)</f>
        <v>1996504.98</v>
      </c>
      <c r="H59" s="15">
        <f t="shared" si="7"/>
        <v>6600568.1200000001</v>
      </c>
      <c r="I59" s="15">
        <f t="shared" si="7"/>
        <v>3497125</v>
      </c>
      <c r="J59" s="15">
        <f>SUM(J60:J68)</f>
        <v>11658393.01</v>
      </c>
      <c r="K59" s="15">
        <f>+K60+K61+K62+K63+K64+K65+K67</f>
        <v>7802129.9500000011</v>
      </c>
      <c r="L59" s="15">
        <f t="shared" ref="L59" si="8">SUM(L60:L74)</f>
        <v>0</v>
      </c>
      <c r="M59" s="15">
        <f>+M60+M61+M62+M63+M64+M65+M66+M67+M68</f>
        <v>0</v>
      </c>
      <c r="N59" s="15">
        <f t="shared" ref="N59" si="9">SUM(N60:N74)</f>
        <v>0</v>
      </c>
      <c r="O59" s="15">
        <f>+O60+O61+O62+O63+O64+O65+O66+O67+O68</f>
        <v>0</v>
      </c>
      <c r="P59" s="24">
        <f t="shared" si="2"/>
        <v>38483725.300000004</v>
      </c>
    </row>
    <row r="60" spans="1:16" x14ac:dyDescent="0.25">
      <c r="A60" s="5" t="s">
        <v>44</v>
      </c>
      <c r="B60" s="48">
        <v>118153963</v>
      </c>
      <c r="C60" s="48">
        <v>81631011.560000002</v>
      </c>
      <c r="D60" s="37"/>
      <c r="E60" s="35">
        <v>4443846.7300000004</v>
      </c>
      <c r="F60" s="36">
        <v>817750.26</v>
      </c>
      <c r="G60" s="35">
        <v>1853824.1</v>
      </c>
      <c r="H60" s="35">
        <v>3563904.82</v>
      </c>
      <c r="I60" s="33">
        <v>2222866.36</v>
      </c>
      <c r="J60" s="13">
        <v>7112047.4299999997</v>
      </c>
      <c r="K60" s="33">
        <v>6760935.1500000004</v>
      </c>
      <c r="L60" s="16"/>
      <c r="M60" s="13"/>
      <c r="N60" s="13"/>
      <c r="O60" s="13"/>
      <c r="P60" s="26">
        <f t="shared" si="2"/>
        <v>26775174.850000001</v>
      </c>
    </row>
    <row r="61" spans="1:16" x14ac:dyDescent="0.25">
      <c r="A61" s="5" t="s">
        <v>45</v>
      </c>
      <c r="B61" s="48">
        <v>16429128</v>
      </c>
      <c r="C61" s="48">
        <v>19029128</v>
      </c>
      <c r="D61" s="37"/>
      <c r="E61" s="35"/>
      <c r="F61" s="35">
        <v>0</v>
      </c>
      <c r="G61" s="35">
        <v>99297</v>
      </c>
      <c r="H61" s="35">
        <v>2485261.33</v>
      </c>
      <c r="I61" s="35">
        <v>671271.56</v>
      </c>
      <c r="J61" s="13">
        <v>2019982</v>
      </c>
      <c r="K61" s="33">
        <v>177000</v>
      </c>
      <c r="L61" s="16"/>
      <c r="M61" s="13"/>
      <c r="N61" s="13"/>
      <c r="O61" s="13"/>
      <c r="P61" s="26">
        <f t="shared" si="2"/>
        <v>5452811.8900000006</v>
      </c>
    </row>
    <row r="62" spans="1:16" x14ac:dyDescent="0.25">
      <c r="A62" s="5" t="s">
        <v>46</v>
      </c>
      <c r="B62" s="25">
        <v>0</v>
      </c>
      <c r="C62" s="25">
        <v>200000</v>
      </c>
      <c r="D62" s="37"/>
      <c r="E62" s="35"/>
      <c r="F62" s="35">
        <v>0</v>
      </c>
      <c r="G62" s="35"/>
      <c r="H62" s="35"/>
      <c r="I62" s="31"/>
      <c r="J62" s="13">
        <v>27303.43</v>
      </c>
      <c r="K62" s="33">
        <v>35754</v>
      </c>
      <c r="L62" s="16"/>
      <c r="M62" s="13"/>
      <c r="N62" s="13"/>
      <c r="O62" s="13"/>
      <c r="P62" s="26">
        <f t="shared" si="2"/>
        <v>63057.43</v>
      </c>
    </row>
    <row r="63" spans="1:16" x14ac:dyDescent="0.25">
      <c r="A63" s="5" t="s">
        <v>47</v>
      </c>
      <c r="B63" s="48">
        <v>1713193</v>
      </c>
      <c r="C63" s="48">
        <v>5615193</v>
      </c>
      <c r="D63" s="37"/>
      <c r="E63" s="35">
        <v>1439400</v>
      </c>
      <c r="F63" s="35">
        <v>46256</v>
      </c>
      <c r="G63" s="35"/>
      <c r="H63" s="35"/>
      <c r="I63" s="33"/>
      <c r="J63" s="13">
        <v>226470.01</v>
      </c>
      <c r="K63" s="33"/>
      <c r="L63" s="16"/>
      <c r="M63" s="13"/>
      <c r="N63" s="13"/>
      <c r="O63" s="13"/>
      <c r="P63" s="26">
        <f t="shared" si="2"/>
        <v>1712126.01</v>
      </c>
    </row>
    <row r="64" spans="1:16" x14ac:dyDescent="0.25">
      <c r="A64" s="5" t="s">
        <v>48</v>
      </c>
      <c r="B64" s="48">
        <v>6803550</v>
      </c>
      <c r="C64" s="48">
        <v>15457550</v>
      </c>
      <c r="D64" s="37"/>
      <c r="E64" s="35">
        <v>181751.25</v>
      </c>
      <c r="F64" s="35">
        <v>0</v>
      </c>
      <c r="G64" s="35">
        <v>43383.88</v>
      </c>
      <c r="H64" s="35">
        <v>539776.96</v>
      </c>
      <c r="I64" s="33">
        <v>423627.08</v>
      </c>
      <c r="J64" s="16">
        <v>1622050.24</v>
      </c>
      <c r="K64" s="16">
        <v>649153.4</v>
      </c>
      <c r="L64" s="34"/>
      <c r="M64" s="13"/>
      <c r="N64" s="13"/>
      <c r="O64" s="13"/>
      <c r="P64" s="26">
        <f t="shared" si="2"/>
        <v>3459742.81</v>
      </c>
    </row>
    <row r="65" spans="1:16" x14ac:dyDescent="0.25">
      <c r="A65" s="5" t="s">
        <v>49</v>
      </c>
      <c r="B65" s="48">
        <v>0</v>
      </c>
      <c r="C65" s="48">
        <v>6400000</v>
      </c>
      <c r="D65" s="37"/>
      <c r="E65" s="35"/>
      <c r="F65" s="35">
        <v>0</v>
      </c>
      <c r="G65" s="35"/>
      <c r="H65" s="35">
        <v>11625.01</v>
      </c>
      <c r="I65" s="33">
        <v>179360</v>
      </c>
      <c r="J65" s="13">
        <v>367339.9</v>
      </c>
      <c r="K65" s="16"/>
      <c r="L65" s="34"/>
      <c r="M65" s="13"/>
      <c r="N65" s="13"/>
      <c r="O65" s="13"/>
      <c r="P65" s="26">
        <f t="shared" si="2"/>
        <v>558324.91</v>
      </c>
    </row>
    <row r="66" spans="1:16" x14ac:dyDescent="0.25">
      <c r="A66" s="5" t="s">
        <v>50</v>
      </c>
      <c r="B66" s="25">
        <v>0</v>
      </c>
      <c r="C66" s="25">
        <v>0</v>
      </c>
      <c r="D66" s="13"/>
      <c r="E66" s="13"/>
      <c r="F66" s="13">
        <v>0</v>
      </c>
      <c r="G66" s="13"/>
      <c r="H66" s="13"/>
      <c r="I66" s="13"/>
      <c r="J66" s="16"/>
      <c r="K66" s="16"/>
      <c r="L66" s="16"/>
      <c r="M66" s="13"/>
      <c r="N66" s="13"/>
      <c r="O66" s="13"/>
      <c r="P66" s="26">
        <f t="shared" si="2"/>
        <v>0</v>
      </c>
    </row>
    <row r="67" spans="1:16" x14ac:dyDescent="0.25">
      <c r="A67" s="5" t="s">
        <v>51</v>
      </c>
      <c r="B67" s="48">
        <v>96697520</v>
      </c>
      <c r="C67" s="48">
        <v>8682050</v>
      </c>
      <c r="D67" s="13"/>
      <c r="E67" s="16"/>
      <c r="F67" s="13">
        <v>0</v>
      </c>
      <c r="G67" s="13"/>
      <c r="H67" s="13"/>
      <c r="I67" s="13"/>
      <c r="J67" s="16"/>
      <c r="K67" s="16">
        <v>179287.4</v>
      </c>
      <c r="L67" s="16"/>
      <c r="M67" s="13"/>
      <c r="N67" s="13"/>
      <c r="O67" s="13"/>
      <c r="P67" s="26">
        <f t="shared" si="2"/>
        <v>179287.4</v>
      </c>
    </row>
    <row r="68" spans="1:16" x14ac:dyDescent="0.25">
      <c r="A68" s="5" t="s">
        <v>52</v>
      </c>
      <c r="B68" s="30">
        <v>713606</v>
      </c>
      <c r="C68" s="16">
        <v>1136229.6000000001</v>
      </c>
      <c r="D68" s="13"/>
      <c r="E68" s="13"/>
      <c r="F68" s="13">
        <v>0</v>
      </c>
      <c r="G68" s="13"/>
      <c r="H68" s="13"/>
      <c r="I68" s="13"/>
      <c r="J68" s="13">
        <v>283200</v>
      </c>
      <c r="K68" s="16"/>
      <c r="L68" s="16"/>
      <c r="M68" s="13"/>
      <c r="N68" s="13"/>
      <c r="O68" s="13"/>
      <c r="P68" s="26">
        <f t="shared" si="2"/>
        <v>283200</v>
      </c>
    </row>
    <row r="69" spans="1:16" x14ac:dyDescent="0.25">
      <c r="A69" s="9" t="s">
        <v>53</v>
      </c>
      <c r="B69" s="28">
        <f>+B70+B71+B72+B73</f>
        <v>0</v>
      </c>
      <c r="C69" s="28">
        <f>SUM(C70:C73)</f>
        <v>2700000</v>
      </c>
      <c r="D69" s="28">
        <f t="shared" ref="D69:F69" si="10">SUM(D70:D73)</f>
        <v>0</v>
      </c>
      <c r="E69" s="28">
        <f t="shared" si="10"/>
        <v>0</v>
      </c>
      <c r="F69" s="28">
        <f t="shared" si="10"/>
        <v>64900</v>
      </c>
      <c r="G69" s="18"/>
      <c r="H69" s="18"/>
      <c r="I69" s="18"/>
      <c r="J69" s="18"/>
      <c r="K69" s="28">
        <f t="shared" ref="K69" si="11">SUM(K70:K73)</f>
        <v>-64900</v>
      </c>
      <c r="L69" s="18"/>
      <c r="M69" s="18"/>
      <c r="N69" s="18"/>
      <c r="O69" s="24">
        <f>+O70+O71+O73+O72</f>
        <v>0</v>
      </c>
      <c r="P69" s="24">
        <f t="shared" si="2"/>
        <v>0</v>
      </c>
    </row>
    <row r="70" spans="1:16" x14ac:dyDescent="0.25">
      <c r="A70" s="5" t="s">
        <v>54</v>
      </c>
      <c r="B70" s="30">
        <v>0</v>
      </c>
      <c r="C70" s="16">
        <v>2500000</v>
      </c>
      <c r="D70" s="13"/>
      <c r="E70" s="13"/>
      <c r="F70" s="13">
        <v>64900</v>
      </c>
      <c r="G70" s="13"/>
      <c r="H70" s="13"/>
      <c r="I70" s="13"/>
      <c r="J70" s="13"/>
      <c r="K70" s="13">
        <v>-64900</v>
      </c>
      <c r="L70" s="13"/>
      <c r="M70" s="13"/>
      <c r="N70" s="13"/>
      <c r="O70" s="13"/>
      <c r="P70" s="26">
        <f t="shared" si="2"/>
        <v>0</v>
      </c>
    </row>
    <row r="71" spans="1:16" x14ac:dyDescent="0.25">
      <c r="A71" s="5" t="s">
        <v>55</v>
      </c>
      <c r="B71" s="30"/>
      <c r="C71" s="16">
        <v>200000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26">
        <f t="shared" si="2"/>
        <v>0</v>
      </c>
    </row>
    <row r="72" spans="1:16" x14ac:dyDescent="0.25">
      <c r="A72" s="5" t="s">
        <v>56</v>
      </c>
      <c r="B72" s="30"/>
      <c r="C72" s="16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26">
        <f t="shared" si="2"/>
        <v>0</v>
      </c>
    </row>
    <row r="73" spans="1:16" ht="24.75" x14ac:dyDescent="0.25">
      <c r="A73" s="7" t="s">
        <v>57</v>
      </c>
      <c r="B73" s="30"/>
      <c r="C73" s="16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26">
        <f t="shared" si="2"/>
        <v>0</v>
      </c>
    </row>
    <row r="74" spans="1:16" x14ac:dyDescent="0.25">
      <c r="A74" s="9" t="s">
        <v>58</v>
      </c>
      <c r="B74" s="28">
        <f>+B75+B76</f>
        <v>0</v>
      </c>
      <c r="C74" s="15">
        <f>SUM(C75:C80)</f>
        <v>0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2"/>
        <v>0</v>
      </c>
    </row>
    <row r="75" spans="1:16" x14ac:dyDescent="0.25">
      <c r="A75" s="5" t="s">
        <v>59</v>
      </c>
      <c r="B75" s="30"/>
      <c r="C75" s="16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26">
        <f t="shared" si="2"/>
        <v>0</v>
      </c>
    </row>
    <row r="76" spans="1:16" x14ac:dyDescent="0.25">
      <c r="A76" s="5" t="s">
        <v>60</v>
      </c>
      <c r="B76" s="30"/>
      <c r="C76" s="16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26">
        <f t="shared" si="2"/>
        <v>0</v>
      </c>
    </row>
    <row r="77" spans="1:16" x14ac:dyDescent="0.25">
      <c r="A77" s="9" t="s">
        <v>61</v>
      </c>
      <c r="B77" s="28">
        <f>+B78+B79+B80+B81</f>
        <v>0</v>
      </c>
      <c r="C77" s="29">
        <f>SUM(C78:C80)</f>
        <v>0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>
        <f t="shared" si="2"/>
        <v>0</v>
      </c>
    </row>
    <row r="78" spans="1:16" x14ac:dyDescent="0.25">
      <c r="A78" s="5" t="s">
        <v>62</v>
      </c>
      <c r="B78" s="30"/>
      <c r="C78" s="16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26">
        <f t="shared" si="2"/>
        <v>0</v>
      </c>
    </row>
    <row r="79" spans="1:16" x14ac:dyDescent="0.25">
      <c r="A79" s="5" t="s">
        <v>63</v>
      </c>
      <c r="B79" s="30"/>
      <c r="C79" s="16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26">
        <f t="shared" si="2"/>
        <v>0</v>
      </c>
    </row>
    <row r="80" spans="1:16" x14ac:dyDescent="0.25">
      <c r="A80" s="5" t="s">
        <v>64</v>
      </c>
      <c r="B80" s="30"/>
      <c r="C80" s="16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26">
        <f t="shared" si="2"/>
        <v>0</v>
      </c>
    </row>
    <row r="81" spans="1:16" x14ac:dyDescent="0.25">
      <c r="A81" s="2" t="s">
        <v>67</v>
      </c>
      <c r="B81" s="50"/>
      <c r="C81" s="51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6">
        <f t="shared" si="2"/>
        <v>0</v>
      </c>
    </row>
    <row r="82" spans="1:16" x14ac:dyDescent="0.25">
      <c r="A82" s="10" t="s">
        <v>68</v>
      </c>
      <c r="B82" s="52">
        <f>+B83+B84</f>
        <v>0</v>
      </c>
      <c r="C82" s="29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ref="P82:P90" si="12">SUM(D82:O82)</f>
        <v>0</v>
      </c>
    </row>
    <row r="83" spans="1:16" x14ac:dyDescent="0.25">
      <c r="A83" s="5" t="s">
        <v>69</v>
      </c>
      <c r="B83" s="53"/>
      <c r="C83" s="16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26">
        <f t="shared" si="12"/>
        <v>0</v>
      </c>
    </row>
    <row r="84" spans="1:16" x14ac:dyDescent="0.25">
      <c r="A84" s="5" t="s">
        <v>70</v>
      </c>
      <c r="B84" s="54"/>
      <c r="C84" s="33">
        <f>SUM(C85:C86)</f>
        <v>0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26">
        <f t="shared" si="12"/>
        <v>0</v>
      </c>
    </row>
    <row r="85" spans="1:16" x14ac:dyDescent="0.25">
      <c r="A85" s="9" t="s">
        <v>71</v>
      </c>
      <c r="B85" s="52">
        <f>+B86+B87</f>
        <v>0</v>
      </c>
      <c r="C85" s="2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>
        <f t="shared" si="12"/>
        <v>0</v>
      </c>
    </row>
    <row r="86" spans="1:16" x14ac:dyDescent="0.25">
      <c r="A86" s="5" t="s">
        <v>72</v>
      </c>
      <c r="B86" s="30"/>
      <c r="C86" s="16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26">
        <f t="shared" si="12"/>
        <v>0</v>
      </c>
    </row>
    <row r="87" spans="1:16" x14ac:dyDescent="0.25">
      <c r="A87" s="5" t="s">
        <v>73</v>
      </c>
      <c r="B87" s="54"/>
      <c r="C87" s="33">
        <f>SUM(C88:C89)</f>
        <v>0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26">
        <f t="shared" si="12"/>
        <v>0</v>
      </c>
    </row>
    <row r="88" spans="1:16" x14ac:dyDescent="0.25">
      <c r="A88" s="9" t="s">
        <v>74</v>
      </c>
      <c r="B88" s="52"/>
      <c r="C88" s="29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>
        <f t="shared" si="12"/>
        <v>0</v>
      </c>
    </row>
    <row r="89" spans="1:16" x14ac:dyDescent="0.25">
      <c r="A89" s="5" t="s">
        <v>75</v>
      </c>
      <c r="B89" s="30"/>
      <c r="C89" s="16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26">
        <f t="shared" si="12"/>
        <v>0</v>
      </c>
    </row>
    <row r="90" spans="1:16" s="8" customFormat="1" x14ac:dyDescent="0.25">
      <c r="A90" s="11" t="s">
        <v>65</v>
      </c>
      <c r="B90" s="20">
        <f>+B88+B85+B82+B77+B74+B69+B59+B52+B43+B33+B23+B17</f>
        <v>29415015339</v>
      </c>
      <c r="C90" s="20">
        <f>+C88+C85+C82+C77+C74+C69+C59+C52+C43+C33+C23+C17</f>
        <v>30398705624.510002</v>
      </c>
      <c r="D90" s="20">
        <f>+D88+D85+D82+D77+D74+D69+D59+D52+D43+D33+D23+D17</f>
        <v>2089328270.0999997</v>
      </c>
      <c r="E90" s="20">
        <f t="shared" ref="E90:O90" si="13">+E88+E85+E82+E77+E74+E69+E59+E52+E43+E33+E23+E17</f>
        <v>2171797164.9899998</v>
      </c>
      <c r="F90" s="20">
        <f t="shared" si="13"/>
        <v>2194226269.9400001</v>
      </c>
      <c r="G90" s="20">
        <f t="shared" si="13"/>
        <v>2206696475.3300004</v>
      </c>
      <c r="H90" s="20">
        <f t="shared" si="13"/>
        <v>2354695471.0900002</v>
      </c>
      <c r="I90" s="20">
        <f t="shared" si="13"/>
        <v>2201010831.1599998</v>
      </c>
      <c r="J90" s="20">
        <f t="shared" si="13"/>
        <v>2260813033.98</v>
      </c>
      <c r="K90" s="20">
        <f>+K17+K23+K33+K43+K52+K59+K69</f>
        <v>2728027541.3599997</v>
      </c>
      <c r="L90" s="20">
        <f t="shared" si="13"/>
        <v>0</v>
      </c>
      <c r="M90" s="20">
        <f t="shared" si="13"/>
        <v>0</v>
      </c>
      <c r="N90" s="20">
        <f>+N88+N85+N82+N77+N74+N69+N59+N52+N43+N33+N23+N17</f>
        <v>0</v>
      </c>
      <c r="O90" s="20">
        <f t="shared" si="13"/>
        <v>0</v>
      </c>
      <c r="P90" s="27">
        <f t="shared" si="12"/>
        <v>18206595057.949997</v>
      </c>
    </row>
    <row r="91" spans="1:16" x14ac:dyDescent="0.25">
      <c r="B91" s="43"/>
      <c r="C91" s="43"/>
      <c r="G91" s="44"/>
    </row>
    <row r="92" spans="1:16" x14ac:dyDescent="0.25">
      <c r="B92" s="43"/>
      <c r="C92" s="43"/>
    </row>
    <row r="93" spans="1:16" x14ac:dyDescent="0.25">
      <c r="B93" s="43"/>
      <c r="C93" s="55"/>
    </row>
    <row r="94" spans="1:16" x14ac:dyDescent="0.25">
      <c r="B94" s="43"/>
      <c r="C94" s="55"/>
    </row>
    <row r="95" spans="1:16" x14ac:dyDescent="0.25">
      <c r="B95" s="43"/>
      <c r="C95" s="55"/>
    </row>
    <row r="96" spans="1:16" x14ac:dyDescent="0.25">
      <c r="B96" s="43"/>
      <c r="C96" s="55"/>
    </row>
    <row r="97" spans="1:12" x14ac:dyDescent="0.25">
      <c r="B97" s="57"/>
      <c r="C97" s="55"/>
      <c r="J97" s="60" t="s">
        <v>97</v>
      </c>
    </row>
    <row r="98" spans="1:12" x14ac:dyDescent="0.25">
      <c r="B98" s="57"/>
      <c r="C98" s="55"/>
      <c r="J98" s="61" t="s">
        <v>98</v>
      </c>
    </row>
    <row r="99" spans="1:12" x14ac:dyDescent="0.25">
      <c r="B99" s="57"/>
      <c r="C99" s="55"/>
      <c r="J99" s="60" t="s">
        <v>99</v>
      </c>
    </row>
    <row r="100" spans="1:12" x14ac:dyDescent="0.25">
      <c r="B100" s="43"/>
      <c r="C100" s="55"/>
    </row>
    <row r="101" spans="1:12" x14ac:dyDescent="0.25">
      <c r="B101" s="43"/>
      <c r="C101" s="55"/>
      <c r="L101" s="21">
        <f>+K90-2728027541.36</f>
        <v>0</v>
      </c>
    </row>
    <row r="103" spans="1:12" ht="15" customHeight="1" x14ac:dyDescent="0.25">
      <c r="A103" s="70" t="s">
        <v>91</v>
      </c>
      <c r="B103" s="70"/>
      <c r="C103" s="56"/>
    </row>
    <row r="104" spans="1:12" ht="15" customHeight="1" x14ac:dyDescent="0.25">
      <c r="A104" s="70" t="s">
        <v>95</v>
      </c>
      <c r="B104" s="70"/>
    </row>
    <row r="105" spans="1:12" ht="66.75" customHeight="1" x14ac:dyDescent="0.25">
      <c r="A105" s="70" t="s">
        <v>92</v>
      </c>
      <c r="B105" s="70"/>
      <c r="D105" s="62"/>
      <c r="E105" s="62"/>
      <c r="F105" s="62"/>
    </row>
    <row r="106" spans="1:12" x14ac:dyDescent="0.25">
      <c r="D106" s="62"/>
      <c r="E106" s="62"/>
      <c r="F106" s="62"/>
      <c r="K106" s="33"/>
    </row>
    <row r="107" spans="1:12" x14ac:dyDescent="0.25">
      <c r="K107" s="33"/>
    </row>
    <row r="108" spans="1:12" x14ac:dyDescent="0.25">
      <c r="K108" s="33"/>
    </row>
    <row r="109" spans="1:12" x14ac:dyDescent="0.25">
      <c r="K109" s="33"/>
    </row>
    <row r="110" spans="1:12" x14ac:dyDescent="0.25">
      <c r="K110" s="33"/>
    </row>
    <row r="111" spans="1:12" x14ac:dyDescent="0.25">
      <c r="K111" s="33"/>
    </row>
    <row r="112" spans="1:12" x14ac:dyDescent="0.25">
      <c r="K112" s="33"/>
    </row>
    <row r="113" spans="11:11" x14ac:dyDescent="0.25">
      <c r="K113" s="33"/>
    </row>
    <row r="114" spans="11:11" x14ac:dyDescent="0.25">
      <c r="K114" s="33"/>
    </row>
  </sheetData>
  <mergeCells count="16">
    <mergeCell ref="D106:F106"/>
    <mergeCell ref="A6:P6"/>
    <mergeCell ref="A14:A15"/>
    <mergeCell ref="B14:B15"/>
    <mergeCell ref="C14:C15"/>
    <mergeCell ref="A7:P7"/>
    <mergeCell ref="A8:P8"/>
    <mergeCell ref="A104:B104"/>
    <mergeCell ref="A105:B105"/>
    <mergeCell ref="D14:P14"/>
    <mergeCell ref="A103:B103"/>
    <mergeCell ref="D105:F105"/>
    <mergeCell ref="A9:P9"/>
    <mergeCell ref="A10:P10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Melvin Montero</cp:lastModifiedBy>
  <cp:lastPrinted>2024-09-06T13:31:38Z</cp:lastPrinted>
  <dcterms:created xsi:type="dcterms:W3CDTF">2021-07-29T18:58:50Z</dcterms:created>
  <dcterms:modified xsi:type="dcterms:W3CDTF">2024-09-06T15:40:32Z</dcterms:modified>
</cp:coreProperties>
</file>