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14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2" l="1"/>
  <c r="C54" i="2"/>
  <c r="C47" i="2"/>
  <c r="C38" i="2"/>
  <c r="C28" i="2"/>
  <c r="C18" i="2"/>
  <c r="C12" i="2"/>
  <c r="B80" i="2"/>
  <c r="B77" i="2"/>
  <c r="B72" i="2"/>
  <c r="B69" i="2"/>
  <c r="B64" i="2"/>
  <c r="B54" i="2"/>
  <c r="B47" i="2"/>
  <c r="B38" i="2"/>
  <c r="B28" i="2"/>
  <c r="B18" i="2"/>
  <c r="B12" i="2"/>
  <c r="M47" i="2"/>
  <c r="N47" i="2"/>
  <c r="O47" i="2"/>
  <c r="M38" i="2"/>
  <c r="N38" i="2"/>
  <c r="O38" i="2"/>
  <c r="M28" i="2"/>
  <c r="N28" i="2"/>
  <c r="O28" i="2"/>
  <c r="M18" i="2"/>
  <c r="N18" i="2"/>
  <c r="O18" i="2"/>
  <c r="H85" i="2"/>
  <c r="E54" i="2"/>
  <c r="E85" i="2" s="1"/>
  <c r="F54" i="2"/>
  <c r="F85" i="2" s="1"/>
  <c r="G54" i="2"/>
  <c r="G85" i="2" s="1"/>
  <c r="H54" i="2"/>
  <c r="I54" i="2"/>
  <c r="I85" i="2" s="1"/>
  <c r="J54" i="2"/>
  <c r="J85" i="2" s="1"/>
  <c r="D54" i="2"/>
  <c r="D85" i="2" s="1"/>
  <c r="E47" i="2"/>
  <c r="F47" i="2"/>
  <c r="G47" i="2"/>
  <c r="H47" i="2"/>
  <c r="I47" i="2"/>
  <c r="J47" i="2"/>
  <c r="D47" i="2"/>
  <c r="E38" i="2"/>
  <c r="F38" i="2"/>
  <c r="G38" i="2"/>
  <c r="H38" i="2"/>
  <c r="I38" i="2"/>
  <c r="J38" i="2"/>
  <c r="D38" i="2"/>
  <c r="E28" i="2"/>
  <c r="F28" i="2"/>
  <c r="G28" i="2"/>
  <c r="H28" i="2"/>
  <c r="I28" i="2"/>
  <c r="J28" i="2"/>
  <c r="D28" i="2"/>
  <c r="E18" i="2"/>
  <c r="F18" i="2"/>
  <c r="G18" i="2"/>
  <c r="H18" i="2"/>
  <c r="I18" i="2"/>
  <c r="J18" i="2"/>
  <c r="D18" i="2"/>
  <c r="E12" i="2"/>
  <c r="F12" i="2"/>
  <c r="G12" i="2"/>
  <c r="H12" i="2"/>
  <c r="I12" i="2"/>
  <c r="J12" i="2"/>
  <c r="D12" i="2"/>
  <c r="C85" i="2" l="1"/>
  <c r="B85" i="2"/>
  <c r="P42" i="2"/>
  <c r="P43" i="2"/>
  <c r="P44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16" i="2"/>
  <c r="M54" i="2"/>
  <c r="N54" i="2"/>
  <c r="O54" i="2"/>
  <c r="M12" i="2"/>
  <c r="N12" i="2"/>
  <c r="O12" i="2"/>
  <c r="C82" i="2"/>
  <c r="C79" i="2"/>
  <c r="C72" i="2"/>
  <c r="C69" i="2" s="1"/>
  <c r="M85" i="2" l="1"/>
  <c r="P47" i="2"/>
  <c r="P54" i="2"/>
  <c r="P17" i="2"/>
  <c r="P14" i="2"/>
  <c r="P26" i="2"/>
  <c r="P24" i="2"/>
  <c r="P22" i="2"/>
  <c r="P20" i="2"/>
  <c r="P37" i="2"/>
  <c r="P35" i="2"/>
  <c r="P33" i="2"/>
  <c r="P31" i="2"/>
  <c r="P29" i="2"/>
  <c r="P40" i="2"/>
  <c r="P15" i="2"/>
  <c r="P13" i="2"/>
  <c r="P27" i="2"/>
  <c r="P25" i="2"/>
  <c r="P23" i="2"/>
  <c r="P21" i="2"/>
  <c r="P19" i="2"/>
  <c r="P36" i="2"/>
  <c r="P34" i="2"/>
  <c r="P32" i="2"/>
  <c r="P30" i="2"/>
  <c r="P45" i="2"/>
  <c r="P41" i="2"/>
  <c r="P39" i="2"/>
  <c r="P28" i="2" l="1"/>
  <c r="P38" i="2"/>
  <c r="P18" i="2"/>
  <c r="P12" i="2"/>
  <c r="P85" i="2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<sst xmlns="http://schemas.openxmlformats.org/spreadsheetml/2006/main" count="97" uniqueCount="97">
  <si>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</si>
  <si>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</si>
  <si>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</si>
  <si>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</si>
  <si>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</si>
  <si>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</si>
  <si>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</si>
  <si>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</si>
  <si>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</si>
  <si>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</si>
  <si>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</si>
  <si>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</si>
  <si>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</si>
  <si>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</si>
  <si>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</si>
  <si>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</si>
  <si>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</si>
  <si>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</si>
  <si>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</si>
  <si>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</si>
  <si>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</si>
  <si>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</si>
  <si>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</si>
  <si>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</si>
  <si>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</si>
  <si>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</si>
  <si>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</si>
  <si>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</si>
  <si>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</si>
  <si>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</si>
  <si>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</si>
  <si>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</si>
  <si>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</si>
  <si>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</si>
  <si>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</si>
  <si>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</si>
  <si>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</si>
  <si>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</si>
  <si>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</si>
  <si>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</si>
  <si>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</si>
  <si>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</si>
  <si>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</si>
  <si>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</si>
  <si>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</si>
  <si>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</si>
  <si>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</si>
  <si>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</si>
  <si>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</si>
  <si>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</si>
  <si>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</si>
  <si>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</si>
  <si>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</si>
  <si>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</si>
  <si>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</si>
  <si>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</si>
  <si>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</si>
  <si>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</si>
  <si>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</si>
  <si>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</si>
  <si>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</si>
  <si>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</si>
  <si>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</si>
  <si>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</si>
  <si>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</si>
  <si>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</si>
  <si>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</si>
  <si>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</si>
  <si>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</si>
  <si>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</si>
  <si>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</si>
  <si>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</si>
  <si>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</si>
  <si>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</si>
  <si>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</si>
  <si>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</si>
  <si>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</si>
  <si>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</si>
  <si>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</si>
  <si>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</si>
  <si>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</si>
  <si>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</si>
  <si>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</si>
  <si>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</si>
  <si>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</si>
  <si>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</si>
  <si>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</si>
  <si>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</si>
  <si>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</si>
  <si>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</si>
  <si>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</si>
  <si>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</si>
  <si>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</si>
  <si>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</si>
  <si>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</si>
  <si>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</si>
  <si>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t xml:space="preserve">DEL 1 AL 31 DE JULIO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</si>
</sst>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43" fontId="6" fillId="0" borderId="0" xfId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165" fontId="0" fillId="0" borderId="0" xfId="0" applyNumberFormat="1" applyBorder="1" applyAlignment="1">
      <alignment vertical="center" wrapText="1"/>
    </xf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0" fontId="0" fillId="0" borderId="0" xfId="0" applyBorder="1" applyAlignment="1">
      <alignment vertical="justify" wrapText="1"/>
    </xf>
    <xf numFmtId="43" fontId="11" fillId="7" borderId="0" xfId="1" applyFont="1" applyFill="1" applyBorder="1"/>
    <xf numFmtId="43" fontId="12" fillId="0" borderId="0" xfId="0" applyNumberFormat="1" applyFont="1" applyBorder="1"/>
    <xf numFmtId="43" fontId="12" fillId="0" borderId="0" xfId="1" applyFont="1" applyBorder="1"/>
    <xf numFmtId="0" fontId="12" fillId="0" borderId="0" xfId="0" applyFont="1" applyBorder="1"/>
    <xf numFmtId="43" fontId="14" fillId="9" borderId="0" xfId="1" applyFont="1" applyFill="1" applyBorder="1" applyAlignment="1">
      <alignment vertical="center" wrapText="1"/>
    </xf>
    <xf numFmtId="43" fontId="8" fillId="6" borderId="0" xfId="0" applyNumberFormat="1" applyFont="1" applyFill="1" applyBorder="1" applyAlignment="1">
      <alignment horizontal="center"/>
    </xf>
    <xf numFmtId="43" fontId="11" fillId="7" borderId="0" xfId="1" applyNumberFormat="1" applyFont="1" applyFill="1" applyBorder="1"/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2" fillId="7" borderId="0" xfId="0" applyNumberFormat="1" applyFont="1" applyFill="1" applyBorder="1"/>
    <xf numFmtId="43" fontId="11" fillId="2" borderId="0" xfId="0" applyNumberFormat="1" applyFont="1" applyFill="1" applyBorder="1"/>
    <xf numFmtId="43" fontId="14" fillId="9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" fontId="11" fillId="7" borderId="0" xfId="1" applyNumberFormat="1" applyFont="1" applyFill="1" applyBorder="1" applyAlignment="1">
      <alignment vertical="center" wrapText="1"/>
    </xf>
    <xf numFmtId="43" fontId="11" fillId="7" borderId="0" xfId="0" applyNumberFormat="1" applyFont="1" applyFill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" fontId="11" fillId="7" borderId="0" xfId="0" applyNumberFormat="1" applyFont="1" applyFill="1" applyBorder="1" applyAlignment="1">
      <alignment vertical="center" wrapText="1"/>
    </xf>
    <xf numFmtId="43" fontId="12" fillId="0" borderId="0" xfId="1" quotePrefix="1" applyFont="1" applyBorder="1"/>
    <xf numFmtId="4" fontId="12" fillId="0" borderId="0" xfId="0" applyNumberFormat="1" applyFont="1" applyBorder="1" applyAlignment="1">
      <alignment vertical="center" wrapText="1"/>
    </xf>
    <xf numFmtId="43" fontId="12" fillId="7" borderId="0" xfId="1" applyFont="1" applyFill="1" applyBorder="1"/>
    <xf numFmtId="165" fontId="12" fillId="0" borderId="0" xfId="0" applyNumberFormat="1" applyFont="1" applyBorder="1" applyAlignment="1">
      <alignment vertical="center" wrapText="1"/>
    </xf>
    <xf numFmtId="165" fontId="11" fillId="4" borderId="0" xfId="0" applyNumberFormat="1" applyFont="1" applyFill="1" applyBorder="1" applyAlignment="1">
      <alignment horizontal="center" vertical="center" wrapText="1"/>
    </xf>
    <xf numFmtId="43" fontId="11" fillId="4" borderId="0" xfId="1" applyFont="1" applyFill="1" applyBorder="1" applyAlignment="1">
      <alignment horizontal="center" vertical="center" wrapText="1"/>
    </xf>
    <xf numFmtId="165" fontId="12" fillId="7" borderId="0" xfId="0" applyNumberFormat="1" applyFont="1" applyFill="1" applyBorder="1" applyAlignment="1">
      <alignment vertical="center" wrapText="1"/>
    </xf>
    <xf numFmtId="165" fontId="11" fillId="0" borderId="0" xfId="0" applyNumberFormat="1" applyFont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Border="1"/>
    <xf numFmtId="43" fontId="14" fillId="8" borderId="0" xfId="1" applyNumberFormat="1" applyFont="1" applyFill="1" applyBorder="1"/>
    <xf numFmtId="43" fontId="14" fillId="9" borderId="0" xfId="0" applyNumberFormat="1" applyFont="1" applyFill="1" applyBorder="1"/>
    <xf numFmtId="43" fontId="11" fillId="7" borderId="0" xfId="0" applyNumberFormat="1" applyFont="1" applyFill="1" applyBorder="1" applyAlignment="1">
      <alignment vertical="center" wrapText="1"/>
    </xf>
    <xf numFmtId="43" fontId="12" fillId="7" borderId="0" xfId="1" applyNumberFormat="1" applyFont="1" applyFill="1" applyBorder="1"/>
    <xf numFmtId="43" fontId="12" fillId="0" borderId="0" xfId="0" applyNumberFormat="1" applyFont="1" applyBorder="1" applyAlignment="1">
      <alignment vertical="center" wrapText="1"/>
    </xf>
    <xf numFmtId="4" fontId="12" fillId="0" borderId="0" xfId="0" applyNumberFormat="1" applyFont="1"/>
    <xf numFmtId="43" fontId="12" fillId="0" borderId="0" xfId="1" applyFont="1"/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43" fontId="12" fillId="2" borderId="0" xfId="0" applyNumberFormat="1" applyFont="1" applyFill="1" applyBorder="1"/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43" fontId="8" fillId="5" borderId="0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LICDA. ROSA J. GONZALEZ</a:t>
          </a:r>
          <a:r>
            <a:rPr lang="es-DO" sz="1100" baseline="0">
              <a:solidFill>
                <a:schemeClr val="tx1"/>
              </a:solidFill>
            </a:rPr>
            <a:t> ENC. DE EJECUCION</a:t>
          </a:r>
          <a:endParaRPr lang="es-DO" sz="110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99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LIC. GAYLORD RAFAEL DIAZ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ENC. DE PRESUPUESTO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592667</xdr:colOff>
      <xdr:row>95</xdr:row>
      <xdr:rowOff>95250</xdr:rowOff>
    </xdr:from>
    <xdr:to>
      <xdr:col>11</xdr:col>
      <xdr:colOff>52916</xdr:colOff>
      <xdr:row>99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  <a:p>
          <a:pPr algn="ctr"/>
          <a:r>
            <a:rPr lang="es-DO" sz="1100" b="1">
              <a:ln>
                <a:noFill/>
              </a:ln>
              <a:solidFill>
                <a:schemeClr val="tx1"/>
              </a:solidFill>
            </a:rPr>
            <a:t>LIC.</a:t>
          </a:r>
          <a:r>
            <a:rPr lang="es-DO" sz="1100" b="1" baseline="0">
              <a:ln>
                <a:noFill/>
              </a:ln>
              <a:solidFill>
                <a:schemeClr val="tx1"/>
              </a:solidFill>
            </a:rPr>
            <a:t> RAMON FRANCISCO HERNANDEZ VENTURA</a:t>
          </a:r>
        </a:p>
        <a:p>
          <a:pPr algn="ctr"/>
          <a:r>
            <a:rPr lang="es-DO" sz="1100" b="1" baseline="0">
              <a:ln>
                <a:noFill/>
              </a:ln>
              <a:solidFill>
                <a:schemeClr val="tx1"/>
              </a:solidFill>
            </a:rPr>
            <a:t>D</a:t>
          </a:r>
          <a:r>
            <a:rPr lang="es-DO" sz="1100">
              <a:ln>
                <a:noFill/>
              </a:ln>
              <a:solidFill>
                <a:schemeClr val="tx1"/>
              </a:solidFill>
            </a:rPr>
            <a:t>IRECTOR FINANCIERO</a:t>
          </a:r>
        </a:p>
      </xdr:txBody>
    </xdr:sp>
    <xdr:clientData/>
  </xdr:twoCellAnchor>
  <xdr:twoCellAnchor editAs="oneCell">
    <xdr:from>
      <xdr:col>3</xdr:col>
      <xdr:colOff>127000</xdr:colOff>
      <xdr:row>0</xdr:row>
      <xdr:rowOff>119063</xdr:rowOff>
    </xdr:from>
    <xdr:to>
      <xdr:col>7</xdr:col>
      <xdr:colOff>1008062</xdr:colOff>
      <xdr:row>6</xdr:row>
      <xdr:rowOff>31750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0563" y="119063"/>
          <a:ext cx="5484812" cy="1230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05"/>
  <sheetViews>
    <sheetView showGridLines="0" tabSelected="1" topLeftCell="A52" zoomScale="120" zoomScaleNormal="120" workbookViewId="0">
      <selection activeCell="C30" sqref="C30"/>
    </sheetView>
  </sheetViews>
  <sheetFormatPr baseColWidth="10" defaultColWidth="11.42578125" defaultRowHeight="15" x14ac:dyDescent="0.25"/>
  <cols>
    <col min="1" max="1" width="69.42578125" style="7" customWidth="1"/>
    <col min="2" max="2" width="17.5703125" style="1" customWidth="1"/>
    <col min="3" max="3" width="23.85546875" style="1" bestFit="1" customWidth="1"/>
    <col min="4" max="4" width="17.5703125" style="27" bestFit="1" customWidth="1"/>
    <col min="5" max="5" width="16.140625" style="27" customWidth="1"/>
    <col min="6" max="11" width="17.5703125" style="27" bestFit="1" customWidth="1"/>
    <col min="12" max="12" width="16" style="27" bestFit="1" customWidth="1"/>
    <col min="13" max="13" width="10.140625" style="27" customWidth="1"/>
    <col min="14" max="15" width="11.42578125" style="27"/>
    <col min="16" max="16" width="17.42578125" style="1" customWidth="1"/>
    <col min="17" max="16384" width="11.42578125" style="1"/>
  </cols>
  <sheetData>
    <row r="6" spans="1:16" ht="28.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18.75" x14ac:dyDescent="0.25">
      <c r="A7" s="66" t="s">
        <v>94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5.75" customHeight="1" x14ac:dyDescent="0.25">
      <c r="A8" s="68" t="s">
        <v>96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6" ht="25.5" customHeight="1" x14ac:dyDescent="0.25">
      <c r="A9" s="64" t="s">
        <v>66</v>
      </c>
      <c r="B9" s="65" t="s">
        <v>90</v>
      </c>
      <c r="C9" s="65" t="s">
        <v>95</v>
      </c>
      <c r="D9" s="71" t="s">
        <v>89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16" x14ac:dyDescent="0.25">
      <c r="A10" s="64"/>
      <c r="B10" s="65"/>
      <c r="C10" s="65"/>
      <c r="D10" s="20" t="s">
        <v>77</v>
      </c>
      <c r="E10" s="20" t="s">
        <v>78</v>
      </c>
      <c r="F10" s="20" t="s">
        <v>79</v>
      </c>
      <c r="G10" s="20" t="s">
        <v>80</v>
      </c>
      <c r="H10" s="20" t="s">
        <v>81</v>
      </c>
      <c r="I10" s="20" t="s">
        <v>82</v>
      </c>
      <c r="J10" s="20" t="s">
        <v>83</v>
      </c>
      <c r="K10" s="20" t="s">
        <v>84</v>
      </c>
      <c r="L10" s="20" t="s">
        <v>85</v>
      </c>
      <c r="M10" s="20" t="s">
        <v>86</v>
      </c>
      <c r="N10" s="20" t="s">
        <v>87</v>
      </c>
      <c r="O10" s="20" t="s">
        <v>88</v>
      </c>
      <c r="P10" s="3" t="s">
        <v>76</v>
      </c>
    </row>
    <row r="11" spans="1:16" x14ac:dyDescent="0.25">
      <c r="A11" s="4" t="s">
        <v>0</v>
      </c>
      <c r="B11" s="28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8"/>
    </row>
    <row r="12" spans="1:16" x14ac:dyDescent="0.25">
      <c r="A12" s="11" t="s">
        <v>1</v>
      </c>
      <c r="B12" s="30">
        <f>+B13+B14+B15+B16+B17</f>
        <v>1188559632</v>
      </c>
      <c r="C12" s="30">
        <f>+C13+C14+C15+C16+C17</f>
        <v>1188559632</v>
      </c>
      <c r="D12" s="15">
        <f>+D13+D14+D15+D16+D17</f>
        <v>54992117.000000007</v>
      </c>
      <c r="E12" s="15">
        <f t="shared" ref="E12:J12" si="0">+E13+E14+E15+E16+E17</f>
        <v>60818050.979999997</v>
      </c>
      <c r="F12" s="15">
        <f t="shared" si="0"/>
        <v>76769272.910000011</v>
      </c>
      <c r="G12" s="15">
        <f t="shared" si="0"/>
        <v>73764172.789999992</v>
      </c>
      <c r="H12" s="15">
        <f t="shared" si="0"/>
        <v>73141468.219999999</v>
      </c>
      <c r="I12" s="15">
        <f t="shared" si="0"/>
        <v>65914383.439999998</v>
      </c>
      <c r="J12" s="15">
        <f t="shared" si="0"/>
        <v>96325368.710000008</v>
      </c>
      <c r="K12" s="15"/>
      <c r="L12" s="21"/>
      <c r="M12" s="21">
        <f t="shared" ref="M12:O12" si="1">SUM(M13:M17)</f>
        <v>0</v>
      </c>
      <c r="N12" s="21">
        <f t="shared" si="1"/>
        <v>0</v>
      </c>
      <c r="O12" s="21">
        <f t="shared" si="1"/>
        <v>0</v>
      </c>
      <c r="P12" s="31">
        <f>SUM(D12:O12)</f>
        <v>501724834.04999995</v>
      </c>
    </row>
    <row r="13" spans="1:16" x14ac:dyDescent="0.25">
      <c r="A13" s="5" t="s">
        <v>2</v>
      </c>
      <c r="B13" s="50">
        <v>832166122</v>
      </c>
      <c r="C13" s="50">
        <v>876590299.41999996</v>
      </c>
      <c r="D13" s="16">
        <v>42019185.950000003</v>
      </c>
      <c r="E13" s="16">
        <v>47935083.789999999</v>
      </c>
      <c r="F13" s="16">
        <v>62161483.899999999</v>
      </c>
      <c r="G13" s="52">
        <v>60101640.009999998</v>
      </c>
      <c r="H13" s="53">
        <v>57694633.640000001</v>
      </c>
      <c r="I13" s="54">
        <v>51768790.689999998</v>
      </c>
      <c r="J13" s="22">
        <v>79434895.760000005</v>
      </c>
      <c r="K13" s="22"/>
      <c r="L13" s="55"/>
      <c r="M13" s="16"/>
      <c r="N13" s="16"/>
      <c r="O13" s="16"/>
      <c r="P13" s="33">
        <f t="shared" ref="P13:P76" si="2">SUM(D13:O13)</f>
        <v>401115713.74000001</v>
      </c>
    </row>
    <row r="14" spans="1:16" x14ac:dyDescent="0.25">
      <c r="A14" s="5" t="s">
        <v>3</v>
      </c>
      <c r="B14" s="50">
        <v>241899755</v>
      </c>
      <c r="C14" s="50">
        <v>189636444</v>
      </c>
      <c r="D14" s="16">
        <v>6762251.6699999999</v>
      </c>
      <c r="E14" s="16">
        <v>5877805</v>
      </c>
      <c r="F14" s="16">
        <v>7392972.5</v>
      </c>
      <c r="G14" s="52">
        <v>6653669.0800000001</v>
      </c>
      <c r="H14" s="53">
        <v>6870660.6399999997</v>
      </c>
      <c r="I14" s="54">
        <v>6528862.5</v>
      </c>
      <c r="J14" s="22">
        <v>6605260</v>
      </c>
      <c r="K14" s="22"/>
      <c r="L14" s="55"/>
      <c r="M14" s="16"/>
      <c r="N14" s="16"/>
      <c r="O14" s="16"/>
      <c r="P14" s="33">
        <f t="shared" si="2"/>
        <v>46691481.390000001</v>
      </c>
    </row>
    <row r="15" spans="1:16" x14ac:dyDescent="0.25">
      <c r="A15" s="5" t="s">
        <v>4</v>
      </c>
      <c r="B15" s="50"/>
      <c r="C15" s="17"/>
      <c r="D15" s="16"/>
      <c r="E15" s="16"/>
      <c r="F15" s="16"/>
      <c r="G15" s="16"/>
      <c r="H15" s="16"/>
      <c r="I15" s="16"/>
      <c r="J15" s="16"/>
      <c r="K15" s="22"/>
      <c r="L15" s="16"/>
      <c r="M15" s="16"/>
      <c r="N15" s="16"/>
      <c r="O15" s="16"/>
      <c r="P15" s="33">
        <f t="shared" si="2"/>
        <v>0</v>
      </c>
    </row>
    <row r="16" spans="1:16" x14ac:dyDescent="0.25">
      <c r="A16" s="5" t="s">
        <v>5</v>
      </c>
      <c r="B16" s="18"/>
      <c r="C16" s="17"/>
      <c r="D16" s="16"/>
      <c r="E16" s="16"/>
      <c r="F16" s="16"/>
      <c r="G16" s="16"/>
      <c r="H16" s="16"/>
      <c r="I16" s="16"/>
      <c r="J16" s="16"/>
      <c r="K16" s="23"/>
      <c r="L16" s="16"/>
      <c r="M16" s="16"/>
      <c r="N16" s="16"/>
      <c r="O16" s="16"/>
      <c r="P16" s="33">
        <f t="shared" si="2"/>
        <v>0</v>
      </c>
    </row>
    <row r="17" spans="1:16" x14ac:dyDescent="0.25">
      <c r="A17" s="5" t="s">
        <v>6</v>
      </c>
      <c r="B17" s="50">
        <v>114493755</v>
      </c>
      <c r="C17" s="50">
        <v>122332888.58</v>
      </c>
      <c r="D17" s="16">
        <v>6210679.3799999999</v>
      </c>
      <c r="E17" s="16">
        <v>7005162.1900000004</v>
      </c>
      <c r="F17" s="16">
        <v>7214816.5099999998</v>
      </c>
      <c r="G17" s="52">
        <v>7008863.7000000002</v>
      </c>
      <c r="H17" s="53">
        <v>8576173.9399999995</v>
      </c>
      <c r="I17" s="54">
        <v>7616730.25</v>
      </c>
      <c r="J17" s="22">
        <v>10285212.949999999</v>
      </c>
      <c r="K17" s="22"/>
      <c r="L17" s="55"/>
      <c r="M17" s="16"/>
      <c r="N17" s="16"/>
      <c r="O17" s="16"/>
      <c r="P17" s="33">
        <f t="shared" si="2"/>
        <v>53917638.920000002</v>
      </c>
    </row>
    <row r="18" spans="1:16" x14ac:dyDescent="0.25">
      <c r="A18" s="11" t="s">
        <v>7</v>
      </c>
      <c r="B18" s="34">
        <f>+B19+B20+B21+B22+B23+B24+B25+B26+B27</f>
        <v>271321666</v>
      </c>
      <c r="C18" s="34">
        <f>+C19+C20+C21+C22+C23+C24+C25+C26+C27</f>
        <v>365979747</v>
      </c>
      <c r="D18" s="21">
        <f>+D19+D20+D21+D22+D23+D24+D25+D26+D27</f>
        <v>242190.07</v>
      </c>
      <c r="E18" s="21">
        <f t="shared" ref="E18:O18" si="3">+E19+E20+E21+E22+E23+E24+E25+E26+E27</f>
        <v>4985975.28</v>
      </c>
      <c r="F18" s="21">
        <f t="shared" si="3"/>
        <v>14313024.539999999</v>
      </c>
      <c r="G18" s="21">
        <f t="shared" si="3"/>
        <v>13501984.18</v>
      </c>
      <c r="H18" s="21">
        <f t="shared" si="3"/>
        <v>13809003.640000001</v>
      </c>
      <c r="I18" s="21">
        <f t="shared" si="3"/>
        <v>12243425.339999998</v>
      </c>
      <c r="J18" s="21">
        <f t="shared" si="3"/>
        <v>30478011.299999997</v>
      </c>
      <c r="K18" s="21"/>
      <c r="L18" s="21"/>
      <c r="M18" s="21">
        <f t="shared" si="3"/>
        <v>0</v>
      </c>
      <c r="N18" s="21">
        <f t="shared" si="3"/>
        <v>0</v>
      </c>
      <c r="O18" s="21">
        <f t="shared" si="3"/>
        <v>0</v>
      </c>
      <c r="P18" s="31">
        <f>SUM(D18:O18)</f>
        <v>89573614.349999994</v>
      </c>
    </row>
    <row r="19" spans="1:16" x14ac:dyDescent="0.25">
      <c r="A19" s="5" t="s">
        <v>8</v>
      </c>
      <c r="B19" s="50">
        <v>50075726</v>
      </c>
      <c r="C19" s="50">
        <v>50089066</v>
      </c>
      <c r="D19" s="52">
        <v>242190.07</v>
      </c>
      <c r="E19" s="16">
        <v>2580025.1800000002</v>
      </c>
      <c r="F19" s="16">
        <v>2758689.61</v>
      </c>
      <c r="G19" s="52">
        <v>3508945.08</v>
      </c>
      <c r="H19" s="53">
        <v>1673285.63</v>
      </c>
      <c r="I19" s="54">
        <v>3144712.16</v>
      </c>
      <c r="J19" s="22">
        <v>4137054.25</v>
      </c>
      <c r="K19" s="54"/>
      <c r="L19" s="55"/>
      <c r="M19" s="16"/>
      <c r="N19" s="16"/>
      <c r="O19" s="16"/>
      <c r="P19" s="33">
        <f t="shared" si="2"/>
        <v>18044901.98</v>
      </c>
    </row>
    <row r="20" spans="1:16" x14ac:dyDescent="0.25">
      <c r="A20" s="5" t="s">
        <v>9</v>
      </c>
      <c r="B20" s="50">
        <v>6510315</v>
      </c>
      <c r="C20" s="50">
        <v>67685410</v>
      </c>
      <c r="D20" s="52"/>
      <c r="E20" s="52"/>
      <c r="F20" s="53">
        <v>41872.559999999998</v>
      </c>
      <c r="G20" s="52">
        <v>1571017.12</v>
      </c>
      <c r="H20" s="53">
        <v>129865.66</v>
      </c>
      <c r="I20" s="54">
        <v>1387634.5</v>
      </c>
      <c r="J20" s="22">
        <v>11783181.82</v>
      </c>
      <c r="K20" s="54"/>
      <c r="L20" s="55"/>
      <c r="M20" s="16"/>
      <c r="N20" s="16"/>
      <c r="O20" s="16"/>
      <c r="P20" s="33">
        <f t="shared" si="2"/>
        <v>14913571.66</v>
      </c>
    </row>
    <row r="21" spans="1:16" x14ac:dyDescent="0.25">
      <c r="A21" s="5" t="s">
        <v>10</v>
      </c>
      <c r="B21" s="50">
        <v>16867526</v>
      </c>
      <c r="C21" s="50">
        <v>16047902</v>
      </c>
      <c r="D21" s="52"/>
      <c r="E21" s="52"/>
      <c r="F21" s="53"/>
      <c r="G21" s="52">
        <v>261064.4</v>
      </c>
      <c r="H21" s="53">
        <v>680375.68</v>
      </c>
      <c r="I21" s="54">
        <v>414229.05</v>
      </c>
      <c r="J21" s="22">
        <v>6229639.2999999998</v>
      </c>
      <c r="K21" s="54"/>
      <c r="L21" s="55"/>
      <c r="M21" s="16"/>
      <c r="N21" s="16"/>
      <c r="O21" s="16"/>
      <c r="P21" s="33">
        <f t="shared" si="2"/>
        <v>7585308.4299999997</v>
      </c>
    </row>
    <row r="22" spans="1:16" x14ac:dyDescent="0.25">
      <c r="A22" s="5" t="s">
        <v>11</v>
      </c>
      <c r="B22" s="50">
        <v>1627449</v>
      </c>
      <c r="C22" s="50">
        <v>2761087</v>
      </c>
      <c r="D22" s="52"/>
      <c r="E22" s="52"/>
      <c r="F22" s="52"/>
      <c r="G22" s="52">
        <v>124178.28</v>
      </c>
      <c r="H22" s="53">
        <v>47890</v>
      </c>
      <c r="I22" s="54"/>
      <c r="J22" s="22">
        <v>113631.78</v>
      </c>
      <c r="K22" s="54"/>
      <c r="L22" s="16"/>
      <c r="M22" s="16"/>
      <c r="N22" s="16"/>
      <c r="O22" s="16"/>
      <c r="P22" s="33">
        <f t="shared" si="2"/>
        <v>285700.06</v>
      </c>
    </row>
    <row r="23" spans="1:16" x14ac:dyDescent="0.25">
      <c r="A23" s="5" t="s">
        <v>12</v>
      </c>
      <c r="B23" s="50">
        <v>19006368</v>
      </c>
      <c r="C23" s="50">
        <v>38004557</v>
      </c>
      <c r="D23" s="16"/>
      <c r="E23" s="16">
        <v>48900.94</v>
      </c>
      <c r="F23" s="16">
        <v>1665692.02</v>
      </c>
      <c r="G23" s="52">
        <v>375304</v>
      </c>
      <c r="H23" s="53">
        <v>780916.85</v>
      </c>
      <c r="I23" s="54">
        <v>937626.39</v>
      </c>
      <c r="J23" s="22">
        <v>1325637.2</v>
      </c>
      <c r="K23" s="54"/>
      <c r="L23" s="55"/>
      <c r="M23" s="16"/>
      <c r="N23" s="16"/>
      <c r="O23" s="16"/>
      <c r="P23" s="33">
        <f t="shared" si="2"/>
        <v>5134077.4000000004</v>
      </c>
    </row>
    <row r="24" spans="1:16" x14ac:dyDescent="0.25">
      <c r="A24" s="5" t="s">
        <v>13</v>
      </c>
      <c r="B24" s="50">
        <v>58750599</v>
      </c>
      <c r="C24" s="50">
        <v>54750599</v>
      </c>
      <c r="D24" s="52"/>
      <c r="E24" s="16">
        <v>1946215.84</v>
      </c>
      <c r="F24" s="16">
        <v>1994386.13</v>
      </c>
      <c r="G24" s="56">
        <v>2897611.02</v>
      </c>
      <c r="H24" s="57">
        <v>3383913.84</v>
      </c>
      <c r="I24" s="54">
        <v>3613338.03</v>
      </c>
      <c r="J24" s="22">
        <v>1696504.04</v>
      </c>
      <c r="K24" s="54"/>
      <c r="L24" s="55"/>
      <c r="M24" s="16"/>
      <c r="N24" s="16"/>
      <c r="O24" s="16"/>
      <c r="P24" s="33">
        <f t="shared" si="2"/>
        <v>15531968.899999999</v>
      </c>
    </row>
    <row r="25" spans="1:16" x14ac:dyDescent="0.25">
      <c r="A25" s="5" t="s">
        <v>14</v>
      </c>
      <c r="B25" s="50">
        <v>40778043</v>
      </c>
      <c r="C25" s="50">
        <v>35085331</v>
      </c>
      <c r="D25" s="52"/>
      <c r="E25" s="56"/>
      <c r="F25" s="56"/>
      <c r="G25" s="56">
        <v>3202525.91</v>
      </c>
      <c r="H25" s="57">
        <v>551531.46</v>
      </c>
      <c r="I25" s="54">
        <v>1155295.52</v>
      </c>
      <c r="J25" s="22">
        <v>453168.86</v>
      </c>
      <c r="K25" s="54"/>
      <c r="L25" s="16"/>
      <c r="M25" s="16"/>
      <c r="N25" s="16"/>
      <c r="O25" s="16"/>
      <c r="P25" s="33">
        <f t="shared" si="2"/>
        <v>5362521.7500000009</v>
      </c>
    </row>
    <row r="26" spans="1:16" x14ac:dyDescent="0.25">
      <c r="A26" s="5" t="s">
        <v>15</v>
      </c>
      <c r="B26" s="50">
        <v>42205641</v>
      </c>
      <c r="C26" s="50">
        <v>68081346</v>
      </c>
      <c r="D26" s="52"/>
      <c r="E26" s="16">
        <v>410833.32</v>
      </c>
      <c r="F26" s="56">
        <v>7852384.2199999997</v>
      </c>
      <c r="G26" s="56">
        <v>336848.66</v>
      </c>
      <c r="H26" s="57">
        <v>6100874.5199999996</v>
      </c>
      <c r="I26" s="54">
        <v>479029.27</v>
      </c>
      <c r="J26" s="22">
        <v>3631573.63</v>
      </c>
      <c r="K26" s="54"/>
      <c r="L26" s="55"/>
      <c r="M26" s="16"/>
      <c r="N26" s="16"/>
      <c r="O26" s="16"/>
      <c r="P26" s="33">
        <f t="shared" si="2"/>
        <v>18811543.619999997</v>
      </c>
    </row>
    <row r="27" spans="1:16" x14ac:dyDescent="0.25">
      <c r="A27" s="5" t="s">
        <v>16</v>
      </c>
      <c r="B27" s="50">
        <v>35499999</v>
      </c>
      <c r="C27" s="50">
        <v>33474449</v>
      </c>
      <c r="D27" s="58"/>
      <c r="E27" s="56"/>
      <c r="F27" s="56"/>
      <c r="G27" s="56">
        <v>1224489.71</v>
      </c>
      <c r="H27" s="57">
        <v>460350</v>
      </c>
      <c r="I27" s="54">
        <v>1111560.42</v>
      </c>
      <c r="J27" s="22">
        <v>1107620.42</v>
      </c>
      <c r="K27" s="54"/>
      <c r="L27" s="55"/>
      <c r="M27" s="16"/>
      <c r="N27" s="16"/>
      <c r="O27" s="16"/>
      <c r="P27" s="33">
        <f t="shared" si="2"/>
        <v>3904020.55</v>
      </c>
    </row>
    <row r="28" spans="1:16" x14ac:dyDescent="0.25">
      <c r="A28" s="11" t="s">
        <v>17</v>
      </c>
      <c r="B28" s="34">
        <f>+B29+B30+B31+B32+B33+B34+B35+B36+B37</f>
        <v>169116846</v>
      </c>
      <c r="C28" s="34">
        <f>+C29+C30+C31+C32+C33+C34+C35+C36+C37</f>
        <v>139250302</v>
      </c>
      <c r="D28" s="21">
        <f>+D29+D30+D31+D32+D33+D34+D35+D36+D37</f>
        <v>0</v>
      </c>
      <c r="E28" s="21">
        <f t="shared" ref="E28:O28" si="4">+E29+E30+E31+E32+E33+E34+E35+E36+E37</f>
        <v>0</v>
      </c>
      <c r="F28" s="21">
        <f t="shared" si="4"/>
        <v>26950</v>
      </c>
      <c r="G28" s="21">
        <f t="shared" si="4"/>
        <v>916381.29</v>
      </c>
      <c r="H28" s="21">
        <f t="shared" si="4"/>
        <v>1993335.06</v>
      </c>
      <c r="I28" s="21">
        <f t="shared" si="4"/>
        <v>407101.50000000006</v>
      </c>
      <c r="J28" s="21">
        <f t="shared" si="4"/>
        <v>5604987.9000000004</v>
      </c>
      <c r="K28" s="21"/>
      <c r="L28" s="21"/>
      <c r="M28" s="21">
        <f t="shared" si="4"/>
        <v>0</v>
      </c>
      <c r="N28" s="21">
        <f t="shared" si="4"/>
        <v>0</v>
      </c>
      <c r="O28" s="21">
        <f t="shared" si="4"/>
        <v>0</v>
      </c>
      <c r="P28" s="31">
        <f t="shared" si="2"/>
        <v>8948755.75</v>
      </c>
    </row>
    <row r="29" spans="1:16" x14ac:dyDescent="0.25">
      <c r="A29" s="5" t="s">
        <v>18</v>
      </c>
      <c r="B29" s="50">
        <v>2918417</v>
      </c>
      <c r="C29" s="50">
        <v>4518417</v>
      </c>
      <c r="D29" s="52"/>
      <c r="E29" s="56"/>
      <c r="F29" s="57">
        <v>26950</v>
      </c>
      <c r="G29" s="56">
        <v>181611.36</v>
      </c>
      <c r="H29" s="57">
        <v>70092</v>
      </c>
      <c r="I29" s="54">
        <v>158555.04</v>
      </c>
      <c r="J29" s="22">
        <v>344154.47</v>
      </c>
      <c r="K29" s="54"/>
      <c r="L29" s="55"/>
      <c r="M29" s="16"/>
      <c r="N29" s="16"/>
      <c r="O29" s="16"/>
      <c r="P29" s="33">
        <f t="shared" si="2"/>
        <v>781362.87</v>
      </c>
    </row>
    <row r="30" spans="1:16" x14ac:dyDescent="0.25">
      <c r="A30" s="5" t="s">
        <v>19</v>
      </c>
      <c r="B30" s="50">
        <v>8000000</v>
      </c>
      <c r="C30" s="50">
        <v>10243225</v>
      </c>
      <c r="D30" s="58"/>
      <c r="E30" s="56"/>
      <c r="F30" s="56"/>
      <c r="G30" s="56">
        <v>8732</v>
      </c>
      <c r="H30" s="56">
        <v>345721.4</v>
      </c>
      <c r="I30" s="54">
        <v>119062</v>
      </c>
      <c r="J30" s="22">
        <v>123900</v>
      </c>
      <c r="K30" s="54"/>
      <c r="L30" s="16"/>
      <c r="M30" s="16"/>
      <c r="N30" s="16"/>
      <c r="O30" s="16"/>
      <c r="P30" s="33">
        <f t="shared" si="2"/>
        <v>597415.4</v>
      </c>
    </row>
    <row r="31" spans="1:16" x14ac:dyDescent="0.25">
      <c r="A31" s="5" t="s">
        <v>20</v>
      </c>
      <c r="B31" s="50">
        <v>2486581</v>
      </c>
      <c r="C31" s="50">
        <v>4911342</v>
      </c>
      <c r="D31" s="58"/>
      <c r="E31" s="56"/>
      <c r="F31" s="56"/>
      <c r="G31" s="56"/>
      <c r="H31" s="56">
        <v>45200</v>
      </c>
      <c r="I31" s="54"/>
      <c r="J31" s="22">
        <v>1165405.5</v>
      </c>
      <c r="K31" s="54"/>
      <c r="L31" s="55"/>
      <c r="M31" s="16"/>
      <c r="N31" s="16"/>
      <c r="O31" s="16"/>
      <c r="P31" s="33">
        <f t="shared" si="2"/>
        <v>1210605.5</v>
      </c>
    </row>
    <row r="32" spans="1:16" x14ac:dyDescent="0.25">
      <c r="A32" s="5" t="s">
        <v>21</v>
      </c>
      <c r="B32" s="32"/>
      <c r="C32" s="50">
        <v>300000</v>
      </c>
      <c r="D32" s="58"/>
      <c r="E32" s="56"/>
      <c r="F32" s="56"/>
      <c r="G32" s="56"/>
      <c r="H32" s="56"/>
      <c r="I32" s="54"/>
      <c r="J32" s="22"/>
      <c r="K32" s="54"/>
      <c r="L32" s="16"/>
      <c r="M32" s="16"/>
      <c r="N32" s="16"/>
      <c r="O32" s="16"/>
      <c r="P32" s="33">
        <f t="shared" si="2"/>
        <v>0</v>
      </c>
    </row>
    <row r="33" spans="1:16" x14ac:dyDescent="0.25">
      <c r="A33" s="5" t="s">
        <v>22</v>
      </c>
      <c r="B33" s="50">
        <v>5182515</v>
      </c>
      <c r="C33" s="50">
        <v>7207276</v>
      </c>
      <c r="D33" s="58"/>
      <c r="E33" s="56"/>
      <c r="F33" s="56"/>
      <c r="G33" s="56"/>
      <c r="H33" s="56">
        <v>139012.6</v>
      </c>
      <c r="I33" s="54"/>
      <c r="J33" s="22">
        <v>66695.199999999997</v>
      </c>
      <c r="K33" s="54"/>
      <c r="L33" s="16"/>
      <c r="M33" s="16"/>
      <c r="N33" s="16"/>
      <c r="O33" s="16"/>
      <c r="P33" s="33">
        <f t="shared" si="2"/>
        <v>205707.8</v>
      </c>
    </row>
    <row r="34" spans="1:16" x14ac:dyDescent="0.25">
      <c r="A34" s="5" t="s">
        <v>23</v>
      </c>
      <c r="B34" s="50">
        <v>751032</v>
      </c>
      <c r="C34" s="50">
        <v>4322528</v>
      </c>
      <c r="D34" s="58"/>
      <c r="E34" s="56"/>
      <c r="F34" s="56"/>
      <c r="G34" s="56"/>
      <c r="H34" s="56">
        <v>41949</v>
      </c>
      <c r="I34" s="54"/>
      <c r="J34" s="22">
        <v>88006.86</v>
      </c>
      <c r="K34" s="54"/>
      <c r="L34" s="55"/>
      <c r="M34" s="16"/>
      <c r="N34" s="16"/>
      <c r="O34" s="16"/>
      <c r="P34" s="33">
        <f t="shared" si="2"/>
        <v>129955.86</v>
      </c>
    </row>
    <row r="35" spans="1:16" x14ac:dyDescent="0.25">
      <c r="A35" s="5" t="s">
        <v>24</v>
      </c>
      <c r="B35" s="50">
        <v>77377997</v>
      </c>
      <c r="C35" s="50">
        <v>65100493</v>
      </c>
      <c r="D35" s="52"/>
      <c r="E35" s="52"/>
      <c r="F35" s="16"/>
      <c r="G35" s="52"/>
      <c r="H35" s="52">
        <v>1888</v>
      </c>
      <c r="I35" s="59">
        <v>18172</v>
      </c>
      <c r="J35" s="22"/>
      <c r="K35" s="59"/>
      <c r="L35" s="55"/>
      <c r="M35" s="16"/>
      <c r="N35" s="16"/>
      <c r="O35" s="16"/>
      <c r="P35" s="33">
        <f t="shared" si="2"/>
        <v>20060</v>
      </c>
    </row>
    <row r="36" spans="1:16" x14ac:dyDescent="0.25">
      <c r="A36" s="5" t="s">
        <v>25</v>
      </c>
      <c r="B36" s="17"/>
      <c r="C36" s="17"/>
      <c r="D36" s="58"/>
      <c r="E36" s="56"/>
      <c r="F36" s="56"/>
      <c r="G36" s="56"/>
      <c r="H36" s="56"/>
      <c r="I36" s="54"/>
      <c r="J36" s="22"/>
      <c r="K36" s="54"/>
      <c r="L36" s="16"/>
      <c r="M36" s="16"/>
      <c r="N36" s="16"/>
      <c r="O36" s="16"/>
      <c r="P36" s="33">
        <f t="shared" si="2"/>
        <v>0</v>
      </c>
    </row>
    <row r="37" spans="1:16" x14ac:dyDescent="0.25">
      <c r="A37" s="5" t="s">
        <v>26</v>
      </c>
      <c r="B37" s="50">
        <v>72400304</v>
      </c>
      <c r="C37" s="50">
        <v>42647021</v>
      </c>
      <c r="D37" s="58"/>
      <c r="E37" s="56"/>
      <c r="F37" s="57"/>
      <c r="G37" s="56">
        <v>726037.93</v>
      </c>
      <c r="H37" s="56">
        <v>1349472.06</v>
      </c>
      <c r="I37" s="54">
        <v>111312.46</v>
      </c>
      <c r="J37" s="22">
        <v>3816825.87</v>
      </c>
      <c r="K37" s="54"/>
      <c r="L37" s="55"/>
      <c r="M37" s="16"/>
      <c r="N37" s="16"/>
      <c r="O37" s="16"/>
      <c r="P37" s="33">
        <f t="shared" si="2"/>
        <v>6003648.3200000003</v>
      </c>
    </row>
    <row r="38" spans="1:16" x14ac:dyDescent="0.25">
      <c r="A38" s="11" t="s">
        <v>27</v>
      </c>
      <c r="B38" s="34">
        <f>+B39+B40+B41+B42+B43+B44+B45+B46</f>
        <v>13294332849</v>
      </c>
      <c r="C38" s="34">
        <f>+C39+C40+C41+C42+C43+C44+C45+C46</f>
        <v>13338320037</v>
      </c>
      <c r="D38" s="21">
        <f>+D39+D40+D41+D42+D43+D44+D45+D46</f>
        <v>1021548059.5</v>
      </c>
      <c r="E38" s="21">
        <f t="shared" ref="E38:O38" si="5">+E39+E40+E41+E42+E43+E44+E45+E46</f>
        <v>1089953540.1400001</v>
      </c>
      <c r="F38" s="21">
        <f t="shared" si="5"/>
        <v>1027999023.41</v>
      </c>
      <c r="G38" s="21">
        <f t="shared" si="5"/>
        <v>1008083709.12</v>
      </c>
      <c r="H38" s="21">
        <f t="shared" si="5"/>
        <v>1140620593.8800001</v>
      </c>
      <c r="I38" s="21">
        <f t="shared" si="5"/>
        <v>1028197889.4599999</v>
      </c>
      <c r="J38" s="21">
        <f t="shared" si="5"/>
        <v>1077648977.4400001</v>
      </c>
      <c r="K38" s="21"/>
      <c r="L38" s="21"/>
      <c r="M38" s="21">
        <f t="shared" si="5"/>
        <v>0</v>
      </c>
      <c r="N38" s="21">
        <f t="shared" si="5"/>
        <v>0</v>
      </c>
      <c r="O38" s="21">
        <f t="shared" si="5"/>
        <v>0</v>
      </c>
      <c r="P38" s="31">
        <f t="shared" si="2"/>
        <v>7394051792.9500008</v>
      </c>
    </row>
    <row r="39" spans="1:16" x14ac:dyDescent="0.25">
      <c r="A39" s="5" t="s">
        <v>28</v>
      </c>
      <c r="B39" s="50">
        <v>6564000</v>
      </c>
      <c r="C39" s="50">
        <v>15564000</v>
      </c>
      <c r="D39" s="52"/>
      <c r="E39" s="52"/>
      <c r="F39" s="16"/>
      <c r="G39" s="52">
        <v>251772.4</v>
      </c>
      <c r="H39" s="52">
        <v>7010000</v>
      </c>
      <c r="I39" s="59">
        <v>198866.55</v>
      </c>
      <c r="J39" s="60">
        <v>405307.38</v>
      </c>
      <c r="K39" s="59"/>
      <c r="L39" s="55"/>
      <c r="M39" s="16"/>
      <c r="N39" s="16"/>
      <c r="O39" s="16"/>
      <c r="P39" s="33">
        <f t="shared" si="2"/>
        <v>7865946.3300000001</v>
      </c>
    </row>
    <row r="40" spans="1:16" x14ac:dyDescent="0.25">
      <c r="A40" s="5" t="s">
        <v>29</v>
      </c>
      <c r="B40" s="32"/>
      <c r="C40" s="17"/>
      <c r="D40" s="52"/>
      <c r="E40" s="52"/>
      <c r="F40" s="52"/>
      <c r="G40" s="52"/>
      <c r="H40" s="52"/>
      <c r="I40" s="57"/>
      <c r="J40" s="56"/>
      <c r="K40" s="59"/>
      <c r="L40" s="16"/>
      <c r="M40" s="16"/>
      <c r="N40" s="16"/>
      <c r="O40" s="16"/>
      <c r="P40" s="33">
        <f t="shared" si="2"/>
        <v>0</v>
      </c>
    </row>
    <row r="41" spans="1:16" x14ac:dyDescent="0.25">
      <c r="A41" s="5" t="s">
        <v>30</v>
      </c>
      <c r="B41" s="50">
        <v>13192731931</v>
      </c>
      <c r="C41" s="50">
        <v>13240964397</v>
      </c>
      <c r="D41" s="16">
        <v>1017265314</v>
      </c>
      <c r="E41" s="16">
        <v>1080843716.6400001</v>
      </c>
      <c r="F41" s="16">
        <v>1021302738.91</v>
      </c>
      <c r="G41" s="56">
        <v>1001135653.0700001</v>
      </c>
      <c r="H41" s="56">
        <v>1126538908.1400001</v>
      </c>
      <c r="I41" s="54">
        <v>1021302738.91</v>
      </c>
      <c r="J41" s="22">
        <v>1072191392.0599999</v>
      </c>
      <c r="K41" s="54"/>
      <c r="L41" s="55"/>
      <c r="M41" s="16"/>
      <c r="N41" s="16"/>
      <c r="O41" s="16"/>
      <c r="P41" s="33">
        <f t="shared" si="2"/>
        <v>7340580461.7299995</v>
      </c>
    </row>
    <row r="42" spans="1:16" x14ac:dyDescent="0.25">
      <c r="A42" s="5" t="s">
        <v>31</v>
      </c>
      <c r="B42" s="18"/>
      <c r="C42" s="17"/>
      <c r="D42" s="52"/>
      <c r="E42" s="56"/>
      <c r="F42" s="56"/>
      <c r="G42" s="56"/>
      <c r="H42" s="56"/>
      <c r="I42" s="54"/>
      <c r="J42" s="16"/>
      <c r="K42" s="54"/>
      <c r="L42" s="16"/>
      <c r="M42" s="16"/>
      <c r="N42" s="16"/>
      <c r="O42" s="16"/>
      <c r="P42" s="33">
        <f t="shared" si="2"/>
        <v>0</v>
      </c>
    </row>
    <row r="43" spans="1:16" x14ac:dyDescent="0.25">
      <c r="A43" s="5" t="s">
        <v>32</v>
      </c>
      <c r="B43" s="18"/>
      <c r="C43" s="17"/>
      <c r="D43" s="52"/>
      <c r="E43" s="56"/>
      <c r="F43" s="56"/>
      <c r="G43" s="56"/>
      <c r="H43" s="56"/>
      <c r="I43" s="54"/>
      <c r="J43" s="16"/>
      <c r="K43" s="54"/>
      <c r="L43" s="16"/>
      <c r="M43" s="16"/>
      <c r="N43" s="16"/>
      <c r="O43" s="16"/>
      <c r="P43" s="33">
        <f t="shared" si="2"/>
        <v>0</v>
      </c>
    </row>
    <row r="44" spans="1:16" x14ac:dyDescent="0.25">
      <c r="A44" s="5" t="s">
        <v>33</v>
      </c>
      <c r="B44" s="32"/>
      <c r="C44" s="35"/>
      <c r="D44" s="16"/>
      <c r="E44" s="16"/>
      <c r="F44" s="16"/>
      <c r="G44" s="16"/>
      <c r="H44" s="16"/>
      <c r="I44" s="16"/>
      <c r="J44" s="16"/>
      <c r="K44" s="22"/>
      <c r="L44" s="16"/>
      <c r="M44" s="16"/>
      <c r="N44" s="16"/>
      <c r="O44" s="16"/>
      <c r="P44" s="33">
        <f t="shared" si="2"/>
        <v>0</v>
      </c>
    </row>
    <row r="45" spans="1:16" x14ac:dyDescent="0.25">
      <c r="A45" s="5" t="s">
        <v>34</v>
      </c>
      <c r="B45" s="36"/>
      <c r="C45" s="50">
        <v>450000</v>
      </c>
      <c r="D45" s="52"/>
      <c r="E45" s="56"/>
      <c r="F45" s="52"/>
      <c r="G45" s="52"/>
      <c r="H45" s="56">
        <v>375401.74</v>
      </c>
      <c r="I45" s="54"/>
      <c r="J45" s="54"/>
      <c r="K45" s="54"/>
      <c r="L45" s="16"/>
      <c r="M45" s="16"/>
      <c r="N45" s="16"/>
      <c r="O45" s="16"/>
      <c r="P45" s="33">
        <f t="shared" si="2"/>
        <v>375401.74</v>
      </c>
    </row>
    <row r="46" spans="1:16" x14ac:dyDescent="0.25">
      <c r="A46" s="5" t="s">
        <v>35</v>
      </c>
      <c r="B46" s="50">
        <v>95036918</v>
      </c>
      <c r="C46" s="50">
        <v>81341640</v>
      </c>
      <c r="D46" s="16">
        <v>4282745.5</v>
      </c>
      <c r="E46" s="16">
        <v>9109823.5</v>
      </c>
      <c r="F46" s="16">
        <v>6696284.5</v>
      </c>
      <c r="G46" s="56">
        <v>6696283.6500000004</v>
      </c>
      <c r="H46" s="56">
        <v>6696284</v>
      </c>
      <c r="I46" s="54">
        <v>6696284</v>
      </c>
      <c r="J46" s="16">
        <v>5052278</v>
      </c>
      <c r="K46" s="54"/>
      <c r="L46" s="55"/>
      <c r="M46" s="16"/>
      <c r="N46" s="16"/>
      <c r="O46" s="16"/>
      <c r="P46" s="33">
        <f t="shared" si="2"/>
        <v>45229983.149999999</v>
      </c>
    </row>
    <row r="47" spans="1:16" x14ac:dyDescent="0.25">
      <c r="A47" s="11" t="s">
        <v>36</v>
      </c>
      <c r="B47" s="34">
        <f>+B48+B49+B50+B51+B52+B53</f>
        <v>8393365389</v>
      </c>
      <c r="C47" s="34">
        <f>+C48+C49+C50+C51+C52+C53</f>
        <v>7994688944</v>
      </c>
      <c r="D47" s="21">
        <f>+D48+D49+D50+D51+D52+D53</f>
        <v>657780459</v>
      </c>
      <c r="E47" s="21">
        <f t="shared" ref="E47:O47" si="6">+E48+E49+E50+E51+E52+E53</f>
        <v>657780459</v>
      </c>
      <c r="F47" s="21">
        <f t="shared" si="6"/>
        <v>657780457</v>
      </c>
      <c r="G47" s="21">
        <f t="shared" si="6"/>
        <v>603608523</v>
      </c>
      <c r="H47" s="21">
        <f t="shared" si="6"/>
        <v>711952393.32000005</v>
      </c>
      <c r="I47" s="21">
        <f t="shared" si="6"/>
        <v>657780455.75</v>
      </c>
      <c r="J47" s="21">
        <f t="shared" si="6"/>
        <v>657780455.75</v>
      </c>
      <c r="K47" s="21"/>
      <c r="L47" s="21"/>
      <c r="M47" s="21">
        <f t="shared" si="6"/>
        <v>0</v>
      </c>
      <c r="N47" s="21">
        <f t="shared" si="6"/>
        <v>0</v>
      </c>
      <c r="O47" s="21">
        <f t="shared" si="6"/>
        <v>0</v>
      </c>
      <c r="P47" s="31">
        <f t="shared" si="2"/>
        <v>4604463202.8199997</v>
      </c>
    </row>
    <row r="48" spans="1:16" x14ac:dyDescent="0.25">
      <c r="A48" s="5" t="s">
        <v>37</v>
      </c>
      <c r="B48" s="36"/>
      <c r="C48" s="17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33">
        <f t="shared" si="2"/>
        <v>0</v>
      </c>
    </row>
    <row r="49" spans="1:16" x14ac:dyDescent="0.25">
      <c r="A49" s="5" t="s">
        <v>38</v>
      </c>
      <c r="B49" s="50">
        <v>500000000</v>
      </c>
      <c r="C49" s="51">
        <v>101323555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33">
        <f t="shared" si="2"/>
        <v>0</v>
      </c>
    </row>
    <row r="50" spans="1:16" x14ac:dyDescent="0.25">
      <c r="A50" s="5" t="s">
        <v>39</v>
      </c>
      <c r="B50" s="50">
        <v>7893365389</v>
      </c>
      <c r="C50" s="50">
        <v>7893365389</v>
      </c>
      <c r="D50" s="16">
        <v>657780459</v>
      </c>
      <c r="E50" s="16">
        <v>657780459</v>
      </c>
      <c r="F50" s="16">
        <v>657780457</v>
      </c>
      <c r="G50" s="56">
        <v>603608523</v>
      </c>
      <c r="H50" s="56">
        <v>711952393.32000005</v>
      </c>
      <c r="I50" s="61">
        <v>657780455.75</v>
      </c>
      <c r="J50" s="16">
        <v>657780455.75</v>
      </c>
      <c r="K50" s="61"/>
      <c r="L50" s="55"/>
      <c r="M50" s="16"/>
      <c r="N50" s="16"/>
      <c r="O50" s="16"/>
      <c r="P50" s="33">
        <f t="shared" si="2"/>
        <v>4604463202.8199997</v>
      </c>
    </row>
    <row r="51" spans="1:16" x14ac:dyDescent="0.25">
      <c r="A51" s="5" t="s">
        <v>40</v>
      </c>
      <c r="B51" s="50"/>
      <c r="C51" s="17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33">
        <f t="shared" si="2"/>
        <v>0</v>
      </c>
    </row>
    <row r="52" spans="1:16" x14ac:dyDescent="0.25">
      <c r="A52" s="5" t="s">
        <v>41</v>
      </c>
      <c r="B52" s="36"/>
      <c r="C52" s="17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33">
        <f t="shared" si="2"/>
        <v>0</v>
      </c>
    </row>
    <row r="53" spans="1:16" x14ac:dyDescent="0.25">
      <c r="A53" s="5" t="s">
        <v>42</v>
      </c>
      <c r="B53" s="36"/>
      <c r="C53" s="17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33">
        <f t="shared" si="2"/>
        <v>0</v>
      </c>
    </row>
    <row r="54" spans="1:16" x14ac:dyDescent="0.25">
      <c r="A54" s="11" t="s">
        <v>43</v>
      </c>
      <c r="B54" s="34">
        <f>+B55+B56+B57+B58+B59+B60+B61+B62+B63</f>
        <v>216381414</v>
      </c>
      <c r="C54" s="34">
        <f>+C55+C56+C57+C58+C59+C60+C61+C62+C63</f>
        <v>457602689</v>
      </c>
      <c r="D54" s="21">
        <f>+D55+D56+D57+D58+D59+D60</f>
        <v>0</v>
      </c>
      <c r="E54" s="21">
        <f t="shared" ref="E54:J54" si="7">+E55+E56+E57+E58+E59+E60</f>
        <v>0</v>
      </c>
      <c r="F54" s="21">
        <f t="shared" si="7"/>
        <v>0</v>
      </c>
      <c r="G54" s="21">
        <f t="shared" si="7"/>
        <v>1823073.19</v>
      </c>
      <c r="H54" s="21">
        <f t="shared" si="7"/>
        <v>244604.45</v>
      </c>
      <c r="I54" s="21">
        <f t="shared" si="7"/>
        <v>2207317.1</v>
      </c>
      <c r="J54" s="21">
        <f t="shared" si="7"/>
        <v>687140.5199999999</v>
      </c>
      <c r="K54" s="21"/>
      <c r="L54" s="21"/>
      <c r="M54" s="21">
        <f>SUM(M55:M69)</f>
        <v>0</v>
      </c>
      <c r="N54" s="21">
        <f t="shared" ref="N54" si="8">SUM(N55:N69)</f>
        <v>0</v>
      </c>
      <c r="O54" s="21">
        <f t="shared" ref="O54" si="9">SUM(O55:O69)</f>
        <v>0</v>
      </c>
      <c r="P54" s="31">
        <f t="shared" si="2"/>
        <v>4962135.26</v>
      </c>
    </row>
    <row r="55" spans="1:16" x14ac:dyDescent="0.25">
      <c r="A55" s="5" t="s">
        <v>44</v>
      </c>
      <c r="B55" s="50">
        <v>204841462</v>
      </c>
      <c r="C55" s="50">
        <v>156604603</v>
      </c>
      <c r="D55" s="58"/>
      <c r="E55" s="56"/>
      <c r="F55" s="57"/>
      <c r="G55" s="56">
        <v>1152377.1399999999</v>
      </c>
      <c r="H55" s="56">
        <v>57513.97</v>
      </c>
      <c r="I55" s="54">
        <v>407317.1</v>
      </c>
      <c r="J55" s="16">
        <v>801579.14</v>
      </c>
      <c r="K55" s="54"/>
      <c r="L55" s="22"/>
      <c r="M55" s="16"/>
      <c r="N55" s="16"/>
      <c r="O55" s="16"/>
      <c r="P55" s="33">
        <f t="shared" si="2"/>
        <v>2418787.35</v>
      </c>
    </row>
    <row r="56" spans="1:16" x14ac:dyDescent="0.25">
      <c r="A56" s="5" t="s">
        <v>45</v>
      </c>
      <c r="B56" s="50">
        <v>223709</v>
      </c>
      <c r="C56" s="50">
        <v>1200739</v>
      </c>
      <c r="D56" s="58"/>
      <c r="E56" s="56"/>
      <c r="F56" s="56"/>
      <c r="G56" s="56">
        <v>331096.2</v>
      </c>
      <c r="H56" s="56">
        <v>-48785.41</v>
      </c>
      <c r="I56" s="56"/>
      <c r="J56" s="16">
        <v>-255281.2</v>
      </c>
      <c r="K56" s="54"/>
      <c r="L56" s="22"/>
      <c r="M56" s="16"/>
      <c r="N56" s="16"/>
      <c r="O56" s="16"/>
      <c r="P56" s="33">
        <f t="shared" si="2"/>
        <v>27029.590000000026</v>
      </c>
    </row>
    <row r="57" spans="1:16" x14ac:dyDescent="0.25">
      <c r="A57" s="5" t="s">
        <v>46</v>
      </c>
      <c r="B57" s="18"/>
      <c r="C57" s="17"/>
      <c r="D57" s="58"/>
      <c r="E57" s="56"/>
      <c r="F57" s="56"/>
      <c r="G57" s="56"/>
      <c r="H57" s="56"/>
      <c r="I57" s="52"/>
      <c r="J57" s="16"/>
      <c r="K57" s="54"/>
      <c r="L57" s="22"/>
      <c r="M57" s="16"/>
      <c r="N57" s="16"/>
      <c r="O57" s="16"/>
      <c r="P57" s="33">
        <f t="shared" si="2"/>
        <v>0</v>
      </c>
    </row>
    <row r="58" spans="1:16" x14ac:dyDescent="0.25">
      <c r="A58" s="5" t="s">
        <v>47</v>
      </c>
      <c r="B58" s="50">
        <v>569291</v>
      </c>
      <c r="C58" s="50">
        <v>1684144</v>
      </c>
      <c r="D58" s="58"/>
      <c r="E58" s="56"/>
      <c r="F58" s="56"/>
      <c r="G58" s="56">
        <v>339599.85</v>
      </c>
      <c r="H58" s="56">
        <v>114852.42</v>
      </c>
      <c r="I58" s="54"/>
      <c r="J58" s="16"/>
      <c r="K58" s="54"/>
      <c r="L58" s="22"/>
      <c r="M58" s="16"/>
      <c r="N58" s="16"/>
      <c r="O58" s="16"/>
      <c r="P58" s="33">
        <f t="shared" si="2"/>
        <v>454452.26999999996</v>
      </c>
    </row>
    <row r="59" spans="1:16" x14ac:dyDescent="0.25">
      <c r="A59" s="5" t="s">
        <v>48</v>
      </c>
      <c r="B59" s="50">
        <v>340835</v>
      </c>
      <c r="C59" s="50">
        <v>4424571</v>
      </c>
      <c r="D59" s="58"/>
      <c r="E59" s="56"/>
      <c r="F59" s="56"/>
      <c r="G59" s="56"/>
      <c r="H59" s="56">
        <v>121023.47</v>
      </c>
      <c r="I59" s="54"/>
      <c r="J59" s="22">
        <v>140842.57999999999</v>
      </c>
      <c r="K59" s="22"/>
      <c r="L59" s="55"/>
      <c r="M59" s="16"/>
      <c r="N59" s="16"/>
      <c r="O59" s="16"/>
      <c r="P59" s="33">
        <f t="shared" si="2"/>
        <v>261866.05</v>
      </c>
    </row>
    <row r="60" spans="1:16" x14ac:dyDescent="0.25">
      <c r="A60" s="5" t="s">
        <v>49</v>
      </c>
      <c r="B60" s="50">
        <v>10733</v>
      </c>
      <c r="C60" s="50">
        <v>293673632</v>
      </c>
      <c r="D60" s="58"/>
      <c r="E60" s="56"/>
      <c r="F60" s="56"/>
      <c r="G60" s="56"/>
      <c r="H60" s="56"/>
      <c r="I60" s="54">
        <v>1800000</v>
      </c>
      <c r="J60" s="16"/>
      <c r="K60" s="22"/>
      <c r="L60" s="55"/>
      <c r="M60" s="16"/>
      <c r="N60" s="16"/>
      <c r="O60" s="16"/>
      <c r="P60" s="33">
        <f t="shared" si="2"/>
        <v>1800000</v>
      </c>
    </row>
    <row r="61" spans="1:16" x14ac:dyDescent="0.25">
      <c r="A61" s="5" t="s">
        <v>50</v>
      </c>
      <c r="B61" s="18"/>
      <c r="C61" s="17"/>
      <c r="D61" s="16"/>
      <c r="E61" s="16"/>
      <c r="F61" s="16"/>
      <c r="G61" s="16"/>
      <c r="H61" s="16"/>
      <c r="I61" s="16"/>
      <c r="J61" s="22"/>
      <c r="K61" s="22"/>
      <c r="L61" s="22"/>
      <c r="M61" s="16"/>
      <c r="N61" s="16"/>
      <c r="O61" s="16"/>
      <c r="P61" s="33">
        <f t="shared" si="2"/>
        <v>0</v>
      </c>
    </row>
    <row r="62" spans="1:16" x14ac:dyDescent="0.25">
      <c r="A62" s="5" t="s">
        <v>51</v>
      </c>
      <c r="B62" s="50">
        <v>10395384</v>
      </c>
      <c r="C62" s="50">
        <v>15000</v>
      </c>
      <c r="D62" s="16"/>
      <c r="E62" s="22"/>
      <c r="F62" s="16"/>
      <c r="G62" s="16"/>
      <c r="H62" s="16"/>
      <c r="I62" s="16"/>
      <c r="J62" s="22"/>
      <c r="K62" s="22"/>
      <c r="L62" s="22"/>
      <c r="M62" s="16"/>
      <c r="N62" s="16"/>
      <c r="O62" s="16"/>
      <c r="P62" s="33">
        <f t="shared" si="2"/>
        <v>0</v>
      </c>
    </row>
    <row r="63" spans="1:16" x14ac:dyDescent="0.25">
      <c r="A63" s="5" t="s">
        <v>52</v>
      </c>
      <c r="B63" s="36"/>
      <c r="C63" s="17"/>
      <c r="D63" s="16"/>
      <c r="E63" s="16"/>
      <c r="F63" s="16"/>
      <c r="G63" s="16"/>
      <c r="H63" s="16"/>
      <c r="I63" s="16"/>
      <c r="J63" s="16"/>
      <c r="K63" s="22"/>
      <c r="L63" s="22"/>
      <c r="M63" s="16"/>
      <c r="N63" s="16"/>
      <c r="O63" s="16"/>
      <c r="P63" s="33">
        <f t="shared" si="2"/>
        <v>0</v>
      </c>
    </row>
    <row r="64" spans="1:16" x14ac:dyDescent="0.25">
      <c r="A64" s="11" t="s">
        <v>53</v>
      </c>
      <c r="B64" s="47">
        <f>+B65+B66+B67+B68</f>
        <v>0</v>
      </c>
      <c r="C64" s="47">
        <f>+C65+C66+C67+C68</f>
        <v>0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>
        <f t="shared" si="2"/>
        <v>0</v>
      </c>
    </row>
    <row r="65" spans="1:16" x14ac:dyDescent="0.25">
      <c r="A65" s="5" t="s">
        <v>54</v>
      </c>
      <c r="B65" s="49"/>
      <c r="C65" s="22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33">
        <f t="shared" si="2"/>
        <v>0</v>
      </c>
    </row>
    <row r="66" spans="1:16" x14ac:dyDescent="0.25">
      <c r="A66" s="5" t="s">
        <v>55</v>
      </c>
      <c r="B66" s="49"/>
      <c r="C66" s="22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33">
        <f t="shared" si="2"/>
        <v>0</v>
      </c>
    </row>
    <row r="67" spans="1:16" x14ac:dyDescent="0.25">
      <c r="A67" s="5" t="s">
        <v>56</v>
      </c>
      <c r="B67" s="49"/>
      <c r="C67" s="22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33">
        <f t="shared" si="2"/>
        <v>0</v>
      </c>
    </row>
    <row r="68" spans="1:16" ht="24.75" x14ac:dyDescent="0.25">
      <c r="A68" s="8" t="s">
        <v>57</v>
      </c>
      <c r="B68" s="49"/>
      <c r="C68" s="22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33">
        <f t="shared" si="2"/>
        <v>0</v>
      </c>
    </row>
    <row r="69" spans="1:16" x14ac:dyDescent="0.25">
      <c r="A69" s="11" t="s">
        <v>58</v>
      </c>
      <c r="B69" s="47">
        <f>+B70+B71</f>
        <v>0</v>
      </c>
      <c r="C69" s="21">
        <f>SUM(C70:C75)</f>
        <v>0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>
        <f t="shared" si="2"/>
        <v>0</v>
      </c>
    </row>
    <row r="70" spans="1:16" x14ac:dyDescent="0.25">
      <c r="A70" s="5" t="s">
        <v>59</v>
      </c>
      <c r="B70" s="49"/>
      <c r="C70" s="22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33">
        <f t="shared" si="2"/>
        <v>0</v>
      </c>
    </row>
    <row r="71" spans="1:16" x14ac:dyDescent="0.25">
      <c r="A71" s="5" t="s">
        <v>60</v>
      </c>
      <c r="B71" s="49"/>
      <c r="C71" s="22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33">
        <f t="shared" si="2"/>
        <v>0</v>
      </c>
    </row>
    <row r="72" spans="1:16" x14ac:dyDescent="0.25">
      <c r="A72" s="11" t="s">
        <v>61</v>
      </c>
      <c r="B72" s="47">
        <f>+B73+B74+B75+B76</f>
        <v>0</v>
      </c>
      <c r="C72" s="48">
        <f>SUM(C73:C75)</f>
        <v>0</v>
      </c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>
        <f t="shared" si="2"/>
        <v>0</v>
      </c>
    </row>
    <row r="73" spans="1:16" x14ac:dyDescent="0.25">
      <c r="A73" s="5" t="s">
        <v>62</v>
      </c>
      <c r="B73" s="38"/>
      <c r="C73" s="17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33">
        <f t="shared" si="2"/>
        <v>0</v>
      </c>
    </row>
    <row r="74" spans="1:16" x14ac:dyDescent="0.25">
      <c r="A74" s="5" t="s">
        <v>63</v>
      </c>
      <c r="B74" s="38"/>
      <c r="C74" s="17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33">
        <f t="shared" si="2"/>
        <v>0</v>
      </c>
    </row>
    <row r="75" spans="1:16" x14ac:dyDescent="0.25">
      <c r="A75" s="5" t="s">
        <v>64</v>
      </c>
      <c r="B75" s="38"/>
      <c r="C75" s="17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33">
        <f t="shared" si="2"/>
        <v>0</v>
      </c>
    </row>
    <row r="76" spans="1:16" x14ac:dyDescent="0.25">
      <c r="A76" s="2" t="s">
        <v>67</v>
      </c>
      <c r="B76" s="39"/>
      <c r="C76" s="40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33">
        <f t="shared" si="2"/>
        <v>0</v>
      </c>
    </row>
    <row r="77" spans="1:16" x14ac:dyDescent="0.25">
      <c r="A77" s="12" t="s">
        <v>68</v>
      </c>
      <c r="B77" s="41">
        <f>+B78+B79</f>
        <v>0</v>
      </c>
      <c r="C77" s="37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>
        <f t="shared" ref="P77:P85" si="10">SUM(D77:O77)</f>
        <v>0</v>
      </c>
    </row>
    <row r="78" spans="1:16" x14ac:dyDescent="0.25">
      <c r="A78" s="5" t="s">
        <v>69</v>
      </c>
      <c r="B78" s="42"/>
      <c r="C78" s="17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33">
        <f t="shared" si="10"/>
        <v>0</v>
      </c>
    </row>
    <row r="79" spans="1:16" x14ac:dyDescent="0.25">
      <c r="A79" s="5" t="s">
        <v>70</v>
      </c>
      <c r="B79" s="43"/>
      <c r="C79" s="44">
        <f>SUM(C80:C81)</f>
        <v>0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33">
        <f t="shared" si="10"/>
        <v>0</v>
      </c>
    </row>
    <row r="80" spans="1:16" x14ac:dyDescent="0.25">
      <c r="A80" s="11" t="s">
        <v>71</v>
      </c>
      <c r="B80" s="41">
        <f>+B81+B82</f>
        <v>0</v>
      </c>
      <c r="C80" s="37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>
        <f t="shared" si="10"/>
        <v>0</v>
      </c>
    </row>
    <row r="81" spans="1:16" x14ac:dyDescent="0.25">
      <c r="A81" s="5" t="s">
        <v>72</v>
      </c>
      <c r="B81" s="38"/>
      <c r="C81" s="17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33">
        <f t="shared" si="10"/>
        <v>0</v>
      </c>
    </row>
    <row r="82" spans="1:16" x14ac:dyDescent="0.25">
      <c r="A82" s="5" t="s">
        <v>73</v>
      </c>
      <c r="B82" s="43"/>
      <c r="C82" s="44">
        <f>SUM(C83:C84)</f>
        <v>0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33">
        <f t="shared" si="10"/>
        <v>0</v>
      </c>
    </row>
    <row r="83" spans="1:16" x14ac:dyDescent="0.25">
      <c r="A83" s="11" t="s">
        <v>74</v>
      </c>
      <c r="B83" s="41"/>
      <c r="C83" s="37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>
        <f t="shared" si="10"/>
        <v>0</v>
      </c>
    </row>
    <row r="84" spans="1:16" x14ac:dyDescent="0.25">
      <c r="A84" s="5" t="s">
        <v>75</v>
      </c>
      <c r="B84" s="38"/>
      <c r="C84" s="17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33">
        <f t="shared" si="10"/>
        <v>0</v>
      </c>
    </row>
    <row r="85" spans="1:16" s="9" customFormat="1" x14ac:dyDescent="0.25">
      <c r="A85" s="13" t="s">
        <v>65</v>
      </c>
      <c r="B85" s="19">
        <f>+B83+B80+B77+B72+B69+B64+B54+B47+B38+B28+B18+B12</f>
        <v>23533077796</v>
      </c>
      <c r="C85" s="19">
        <f>+C83+C80+C77+C72+C69+C64+C54+C47+C38+C28+C18+C12</f>
        <v>23484401351</v>
      </c>
      <c r="D85" s="26">
        <f>+D83+D80+D77+D72+D69+D64+D54+D47+D38+D28+D18+D12</f>
        <v>1734562825.5699999</v>
      </c>
      <c r="E85" s="26">
        <f t="shared" ref="E85:M85" si="11">+E83+E80+E77+E72+E69+E64+E54+E47+E38+E28+E18+E12</f>
        <v>1813538025.4000001</v>
      </c>
      <c r="F85" s="26">
        <f t="shared" si="11"/>
        <v>1776888727.8599999</v>
      </c>
      <c r="G85" s="26">
        <f t="shared" si="11"/>
        <v>1701697843.5699999</v>
      </c>
      <c r="H85" s="26">
        <f t="shared" si="11"/>
        <v>1941761398.5700002</v>
      </c>
      <c r="I85" s="26">
        <f t="shared" si="11"/>
        <v>1766750572.5899999</v>
      </c>
      <c r="J85" s="26">
        <f t="shared" si="11"/>
        <v>1868524941.6200001</v>
      </c>
      <c r="K85" s="26"/>
      <c r="L85" s="26"/>
      <c r="M85" s="26">
        <f t="shared" si="11"/>
        <v>0</v>
      </c>
      <c r="N85" s="45"/>
      <c r="O85" s="45"/>
      <c r="P85" s="46">
        <f t="shared" si="10"/>
        <v>12603724335.18</v>
      </c>
    </row>
    <row r="86" spans="1:16" x14ac:dyDescent="0.25">
      <c r="B86" s="10"/>
      <c r="C86" s="6"/>
    </row>
    <row r="87" spans="1:16" x14ac:dyDescent="0.25">
      <c r="B87" s="10"/>
      <c r="C87" s="6"/>
    </row>
    <row r="88" spans="1:16" x14ac:dyDescent="0.25">
      <c r="B88" s="10"/>
      <c r="C88" s="6"/>
    </row>
    <row r="89" spans="1:16" x14ac:dyDescent="0.25">
      <c r="B89" s="10"/>
      <c r="C89" s="6"/>
    </row>
    <row r="90" spans="1:16" x14ac:dyDescent="0.25">
      <c r="B90" s="10"/>
      <c r="C90" s="6"/>
    </row>
    <row r="91" spans="1:16" x14ac:dyDescent="0.25">
      <c r="B91" s="10"/>
      <c r="C91" s="6"/>
    </row>
    <row r="92" spans="1:16" x14ac:dyDescent="0.25">
      <c r="B92" s="10"/>
      <c r="C92" s="6"/>
    </row>
    <row r="93" spans="1:16" x14ac:dyDescent="0.25">
      <c r="B93" s="10"/>
      <c r="C93" s="6"/>
    </row>
    <row r="94" spans="1:16" x14ac:dyDescent="0.25">
      <c r="B94" s="10"/>
      <c r="C94" s="6"/>
    </row>
    <row r="95" spans="1:16" x14ac:dyDescent="0.25">
      <c r="B95" s="10"/>
      <c r="C95" s="6"/>
    </row>
    <row r="96" spans="1:16" x14ac:dyDescent="0.25">
      <c r="B96" s="10"/>
      <c r="C96" s="6"/>
    </row>
    <row r="97" spans="1:6" x14ac:dyDescent="0.25">
      <c r="B97" s="10"/>
      <c r="C97" s="6"/>
    </row>
    <row r="98" spans="1:6" x14ac:dyDescent="0.25">
      <c r="B98" s="10"/>
      <c r="C98" s="6"/>
    </row>
    <row r="99" spans="1:6" x14ac:dyDescent="0.25">
      <c r="B99" s="10"/>
      <c r="C99" s="6"/>
    </row>
    <row r="100" spans="1:6" x14ac:dyDescent="0.25">
      <c r="B100" s="10"/>
      <c r="C100" s="6"/>
    </row>
    <row r="102" spans="1:6" ht="15" customHeight="1" x14ac:dyDescent="0.25">
      <c r="A102" s="70" t="s">
        <v>91</v>
      </c>
      <c r="B102" s="70"/>
      <c r="C102" s="14"/>
    </row>
    <row r="103" spans="1:6" ht="15" customHeight="1" x14ac:dyDescent="0.25">
      <c r="A103" s="70" t="s">
        <v>92</v>
      </c>
      <c r="B103" s="70"/>
    </row>
    <row r="104" spans="1:6" ht="66.75" customHeight="1" x14ac:dyDescent="0.25">
      <c r="A104" s="70" t="s">
        <v>93</v>
      </c>
      <c r="B104" s="70"/>
      <c r="D104" s="62"/>
      <c r="E104" s="62"/>
      <c r="F104" s="62"/>
    </row>
    <row r="105" spans="1:6" x14ac:dyDescent="0.25">
      <c r="D105" s="62"/>
      <c r="E105" s="62"/>
      <c r="F105" s="62"/>
    </row>
  </sheetData>
  <mergeCells count="12">
    <mergeCell ref="D105:F105"/>
    <mergeCell ref="A6:P6"/>
    <mergeCell ref="A9:A10"/>
    <mergeCell ref="B9:B10"/>
    <mergeCell ref="C9:C10"/>
    <mergeCell ref="A7:P7"/>
    <mergeCell ref="A8:P8"/>
    <mergeCell ref="A103:B103"/>
    <mergeCell ref="A104:B104"/>
    <mergeCell ref="D9:P9"/>
    <mergeCell ref="A102:B102"/>
    <mergeCell ref="D104:F104"/>
  </mergeCells>
  <pageMargins left="0.23622047244094491" right="0.43307086614173229" top="0.35433070866141736" bottom="0.35433070866141736" header="0.31496062992125984" footer="0.31496062992125984"/>
  <pageSetup paperSize="41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Rosa Joely Gonzalez Rosario</cp:lastModifiedBy>
  <cp:lastPrinted>2021-10-09T00:17:29Z</cp:lastPrinted>
  <dcterms:created xsi:type="dcterms:W3CDTF">2021-07-29T18:58:50Z</dcterms:created>
  <dcterms:modified xsi:type="dcterms:W3CDTF">2021-10-09T00:18:43Z</dcterms:modified>
</cp:coreProperties>
</file>