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6\OAI\ABRIL\"/>
    </mc:Choice>
  </mc:AlternateContent>
  <xr:revisionPtr revIDLastSave="0" documentId="13_ncr:1_{6261D7E3-3948-4C21-BA65-4D00763DD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90" i="3" s="1"/>
  <c r="H59" i="3"/>
  <c r="H43" i="3"/>
  <c r="H52" i="3"/>
  <c r="H33" i="3"/>
  <c r="G59" i="3"/>
  <c r="G52" i="3"/>
  <c r="G43" i="3"/>
  <c r="G33" i="3"/>
  <c r="G23" i="3"/>
  <c r="F69" i="3"/>
  <c r="F59" i="3"/>
  <c r="F52" i="3"/>
  <c r="F43" i="3"/>
  <c r="F33" i="3"/>
  <c r="F23" i="3"/>
  <c r="F17" i="3"/>
  <c r="E59" i="3"/>
  <c r="E52" i="3"/>
  <c r="E43" i="3"/>
  <c r="E33" i="3"/>
  <c r="E23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O90" i="3" s="1"/>
  <c r="N17" i="3"/>
  <c r="N90" i="3" s="1"/>
  <c r="M17" i="3"/>
  <c r="M90" i="3" s="1"/>
  <c r="L17" i="3"/>
  <c r="L90" i="3" s="1"/>
  <c r="K17" i="3"/>
  <c r="K90" i="3" s="1"/>
  <c r="J17" i="3"/>
  <c r="J90" i="3" s="1"/>
  <c r="I17" i="3"/>
  <c r="I90" i="3" s="1"/>
  <c r="H17" i="3"/>
  <c r="G17" i="3"/>
  <c r="E17" i="3"/>
  <c r="D17" i="3"/>
  <c r="C17" i="3"/>
  <c r="B17" i="3"/>
  <c r="G90" i="3" l="1"/>
  <c r="F90" i="3"/>
  <c r="E90" i="3"/>
  <c r="P17" i="3"/>
  <c r="D90" i="3"/>
  <c r="C90" i="3"/>
  <c r="B90" i="3"/>
  <c r="P90" i="3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<sst xmlns="http://schemas.openxmlformats.org/spreadsheetml/2006/main" count="100" uniqueCount="100">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</sst>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/>
    <xf numFmtId="164" fontId="8" fillId="6" borderId="0" xfId="0" applyNumberFormat="1" applyFont="1" applyFill="1" applyAlignment="1">
      <alignment horizontal="center"/>
    </xf>
    <xf numFmtId="164" fontId="12" fillId="0" borderId="0" xfId="1" applyFont="1" applyBorder="1"/>
    <xf numFmtId="164" fontId="12" fillId="7" borderId="0" xfId="0" applyNumberFormat="1" applyFont="1" applyFill="1"/>
    <xf numFmtId="164" fontId="11" fillId="2" borderId="0" xfId="0" applyNumberFormat="1" applyFont="1" applyFill="1"/>
    <xf numFmtId="164" fontId="14" fillId="9" borderId="0" xfId="1" applyFont="1" applyFill="1" applyBorder="1" applyAlignment="1">
      <alignment vertical="center" wrapText="1"/>
    </xf>
    <xf numFmtId="164" fontId="0" fillId="0" borderId="0" xfId="0" applyNumberFormat="1"/>
    <xf numFmtId="165" fontId="11" fillId="0" borderId="0" xfId="0" applyNumberFormat="1" applyFont="1"/>
    <xf numFmtId="164" fontId="11" fillId="0" borderId="0" xfId="0" applyNumberFormat="1" applyFont="1"/>
    <xf numFmtId="164" fontId="11" fillId="7" borderId="0" xfId="0" applyNumberFormat="1" applyFont="1" applyFill="1"/>
    <xf numFmtId="164" fontId="15" fillId="0" borderId="0" xfId="0" applyNumberFormat="1" applyFont="1" applyAlignment="1">
      <alignment horizontal="right"/>
    </xf>
    <xf numFmtId="164" fontId="12" fillId="3" borderId="0" xfId="0" applyNumberFormat="1" applyFont="1" applyFill="1"/>
    <xf numFmtId="164" fontId="14" fillId="9" borderId="0" xfId="0" applyNumberFormat="1" applyFont="1" applyFill="1"/>
    <xf numFmtId="164" fontId="11" fillId="7" borderId="0" xfId="0" applyNumberFormat="1" applyFont="1" applyFill="1" applyAlignment="1">
      <alignment vertical="center" wrapText="1"/>
    </xf>
    <xf numFmtId="164" fontId="12" fillId="7" borderId="0" xfId="1" applyFont="1" applyFill="1" applyBorder="1"/>
    <xf numFmtId="164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2" fillId="2" borderId="0" xfId="1" applyFont="1" applyFill="1" applyBorder="1"/>
    <xf numFmtId="4" fontId="12" fillId="0" borderId="0" xfId="0" applyNumberFormat="1" applyFont="1"/>
    <xf numFmtId="164" fontId="13" fillId="0" borderId="0" xfId="0" applyNumberFormat="1" applyFont="1" applyAlignment="1">
      <alignment vertical="top"/>
    </xf>
    <xf numFmtId="164" fontId="13" fillId="2" borderId="0" xfId="0" applyNumberFormat="1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64" fontId="12" fillId="2" borderId="0" xfId="1" applyFont="1" applyFill="1" applyBorder="1" applyAlignment="1">
      <alignment vertical="top"/>
    </xf>
    <xf numFmtId="164" fontId="12" fillId="0" borderId="0" xfId="1" applyFont="1" applyBorder="1" applyAlignment="1">
      <alignment vertical="top"/>
    </xf>
    <xf numFmtId="164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164" fontId="11" fillId="7" borderId="0" xfId="1" applyFont="1" applyFill="1" applyBorder="1" applyAlignment="1">
      <alignment vertical="center" wrapText="1"/>
    </xf>
    <xf numFmtId="164" fontId="12" fillId="0" borderId="0" xfId="1" applyFont="1"/>
    <xf numFmtId="164" fontId="11" fillId="4" borderId="0" xfId="0" applyNumberFormat="1" applyFont="1" applyFill="1" applyAlignment="1">
      <alignment horizontal="center" vertical="center" wrapText="1"/>
    </xf>
    <xf numFmtId="164" fontId="11" fillId="4" borderId="0" xfId="1" applyFont="1" applyFill="1" applyBorder="1" applyAlignment="1">
      <alignment horizontal="center" vertical="center" wrapText="1"/>
    </xf>
    <xf numFmtId="164" fontId="12" fillId="7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6" fillId="0" borderId="0" xfId="1" applyFont="1" applyBorder="1"/>
    <xf numFmtId="164" fontId="0" fillId="0" borderId="0" xfId="0" applyNumberFormat="1" applyAlignment="1">
      <alignment vertical="justify" wrapText="1"/>
    </xf>
    <xf numFmtId="164" fontId="12" fillId="0" borderId="0" xfId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0" fillId="0" borderId="0" xfId="0" applyAlignment="1">
      <alignment vertical="justify" wrapText="1"/>
    </xf>
    <xf numFmtId="16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5" borderId="0" xfId="0" applyFont="1" applyFill="1" applyAlignment="1">
      <alignment horizontal="left" vertical="center"/>
    </xf>
    <xf numFmtId="164" fontId="8" fillId="5" borderId="0" xfId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ALEXANDRA ANDERSON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1105693</xdr:colOff>
      <xdr:row>8</xdr:row>
      <xdr:rowOff>198436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275" y="71437"/>
          <a:ext cx="6706393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dimension ref="A6:P114"/>
  <sheetViews>
    <sheetView showGridLines="0" tabSelected="1" topLeftCell="A71" zoomScaleNormal="100" workbookViewId="0">
      <selection activeCell="C76" sqref="C76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8.7109375" style="18" bestFit="1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.75" customHeight="1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5.75" customHeight="1" x14ac:dyDescent="0.2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customHeight="1" x14ac:dyDescent="0.25">
      <c r="A11" s="65" t="s">
        <v>92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ht="15.75" customHeight="1" x14ac:dyDescent="0.25">
      <c r="A12" s="60" t="s">
        <v>99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2" t="s">
        <v>65</v>
      </c>
      <c r="B14" s="63" t="s">
        <v>89</v>
      </c>
      <c r="C14" s="63" t="s">
        <v>93</v>
      </c>
      <c r="D14" s="64" t="s">
        <v>88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1:16" x14ac:dyDescent="0.25">
      <c r="A15" s="62"/>
      <c r="B15" s="63"/>
      <c r="C15" s="63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2856687373</v>
      </c>
      <c r="D17" s="11">
        <f>SUM(D18:D22)</f>
        <v>173080987.72</v>
      </c>
      <c r="E17" s="11">
        <f>+E18+E19+E20+E21+E22</f>
        <v>187358630.59</v>
      </c>
      <c r="F17" s="11">
        <f>F18+F19+F20+F21+F22</f>
        <v>197689684.33999997</v>
      </c>
      <c r="G17" s="11">
        <f>SUM(G18:G22)</f>
        <v>178182433.62</v>
      </c>
      <c r="H17" s="11">
        <f t="shared" ref="H17:K17" si="0">+H18+H19+H20+H21+H22</f>
        <v>286157343.13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1022469079.4</v>
      </c>
    </row>
    <row r="18" spans="1:16" x14ac:dyDescent="0.25">
      <c r="A18" s="4" t="s">
        <v>1</v>
      </c>
      <c r="B18" s="12">
        <v>2040801577</v>
      </c>
      <c r="C18" s="12">
        <v>2052364813</v>
      </c>
      <c r="D18" s="57">
        <v>139665153.06999999</v>
      </c>
      <c r="E18" s="12">
        <v>150991235.72999999</v>
      </c>
      <c r="F18" s="12">
        <v>161887426.28</v>
      </c>
      <c r="G18" s="28">
        <v>146025990.16999999</v>
      </c>
      <c r="H18" s="41">
        <v>138400962.50999999</v>
      </c>
      <c r="I18" s="30"/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403608962</v>
      </c>
      <c r="D19" s="57">
        <v>12108117.5</v>
      </c>
      <c r="E19" s="12">
        <v>15342121.83</v>
      </c>
      <c r="F19" s="12">
        <v>14727997.699999999</v>
      </c>
      <c r="G19" s="28">
        <v>11402522.380000001</v>
      </c>
      <c r="H19" s="29">
        <v>127309456.62</v>
      </c>
      <c r="I19" s="30"/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5030000</v>
      </c>
      <c r="D20" s="57">
        <v>0</v>
      </c>
      <c r="E20" s="12">
        <v>0</v>
      </c>
      <c r="F20" s="12">
        <v>0</v>
      </c>
      <c r="G20" s="12">
        <v>11852.8</v>
      </c>
      <c r="H20" s="12">
        <v>6515.2</v>
      </c>
      <c r="I20" s="12"/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98041863</v>
      </c>
      <c r="D21" s="57">
        <v>0</v>
      </c>
      <c r="E21" s="12">
        <v>0</v>
      </c>
      <c r="F21" s="12">
        <v>0</v>
      </c>
      <c r="G21" s="12">
        <v>0</v>
      </c>
      <c r="H21" s="12">
        <v>0</v>
      </c>
      <c r="I21" s="12"/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297641735</v>
      </c>
      <c r="D22" s="57">
        <v>21307717.149999999</v>
      </c>
      <c r="E22" s="12">
        <v>21025273.030000001</v>
      </c>
      <c r="F22" s="12">
        <v>21074260.359999999</v>
      </c>
      <c r="G22" s="28">
        <v>20742068.27</v>
      </c>
      <c r="H22" s="29">
        <v>20440408.800000001</v>
      </c>
      <c r="I22" s="30"/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D23" si="1">+C24+C25+C26+C27+C28+C29+C30+C31+C32</f>
        <v>1292564797</v>
      </c>
      <c r="D23" s="11">
        <f t="shared" si="1"/>
        <v>83680861.280000001</v>
      </c>
      <c r="E23" s="11">
        <f>+E24+E25+E26+E27+E28+E29+E30+E31+E32</f>
        <v>59007579.620000005</v>
      </c>
      <c r="F23" s="11">
        <f>F24+F25+F26+F27+F28+F29+F30+F31+F32</f>
        <v>97572777.929999992</v>
      </c>
      <c r="G23" s="11">
        <f>G24+G25+G26+G27+G28+G29+G30+G31+G32</f>
        <v>115025587.25</v>
      </c>
      <c r="H23" s="11">
        <f>+H24+H25+H26+H27+H28+H29+H30+H31+H32</f>
        <v>91200430.600000009</v>
      </c>
      <c r="I23" s="11"/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198334436</v>
      </c>
      <c r="D24" s="12">
        <v>14183114.92</v>
      </c>
      <c r="E24" s="12">
        <v>21388734.809999999</v>
      </c>
      <c r="F24" s="12">
        <v>17446022.129999999</v>
      </c>
      <c r="G24" s="28">
        <v>11038667.08</v>
      </c>
      <c r="H24" s="29">
        <v>16920569.329999998</v>
      </c>
      <c r="I24" s="30"/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193432998</v>
      </c>
      <c r="D25" s="28">
        <v>0</v>
      </c>
      <c r="E25" s="28">
        <v>0</v>
      </c>
      <c r="F25" s="29">
        <v>1580286.2</v>
      </c>
      <c r="G25" s="28">
        <v>1608740</v>
      </c>
      <c r="H25" s="29">
        <v>180572.6</v>
      </c>
      <c r="I25" s="30"/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41614232</v>
      </c>
      <c r="D26" s="28">
        <v>714031.13</v>
      </c>
      <c r="E26" s="28">
        <v>2289499.9300000002</v>
      </c>
      <c r="F26" s="29">
        <v>3085659.11</v>
      </c>
      <c r="G26" s="28">
        <v>1036886.46</v>
      </c>
      <c r="H26" s="29">
        <v>2057380.01</v>
      </c>
      <c r="I26" s="30"/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20477674</v>
      </c>
      <c r="D27" s="28">
        <v>0</v>
      </c>
      <c r="E27" s="28">
        <v>0</v>
      </c>
      <c r="F27" s="28">
        <v>1250000</v>
      </c>
      <c r="G27" s="28">
        <v>0</v>
      </c>
      <c r="H27" s="29">
        <v>30100</v>
      </c>
      <c r="I27" s="30"/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153017508</v>
      </c>
      <c r="D28" s="12">
        <v>451704</v>
      </c>
      <c r="E28" s="12">
        <v>1491336.33</v>
      </c>
      <c r="F28" s="12">
        <v>1302180.68</v>
      </c>
      <c r="G28" s="28">
        <v>30785849.84</v>
      </c>
      <c r="H28" s="29">
        <v>26829431.350000001</v>
      </c>
      <c r="I28" s="30"/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268756430</v>
      </c>
      <c r="D29" s="12">
        <v>53101497.469999999</v>
      </c>
      <c r="E29" s="12">
        <v>14349169.67</v>
      </c>
      <c r="F29" s="12">
        <v>36833443.909999996</v>
      </c>
      <c r="G29" s="32">
        <v>49634854.369999997</v>
      </c>
      <c r="H29" s="33">
        <v>16757260.970000001</v>
      </c>
      <c r="I29" s="30"/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133969781</v>
      </c>
      <c r="D30" s="28">
        <v>0</v>
      </c>
      <c r="E30" s="32">
        <v>7129571.9900000002</v>
      </c>
      <c r="F30" s="32">
        <v>2210598.87</v>
      </c>
      <c r="G30" s="32">
        <v>3152744.83</v>
      </c>
      <c r="H30" s="33">
        <v>2887089.87</v>
      </c>
      <c r="I30" s="30"/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142840933</v>
      </c>
      <c r="D31" s="12">
        <v>15230513.76</v>
      </c>
      <c r="E31" s="12">
        <v>4459419.05</v>
      </c>
      <c r="F31" s="32">
        <v>15595737.01</v>
      </c>
      <c r="G31" s="32">
        <v>6358604.0199999996</v>
      </c>
      <c r="H31" s="33">
        <v>15576470.07</v>
      </c>
      <c r="I31" s="30"/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140120805</v>
      </c>
      <c r="D32" s="34">
        <v>0</v>
      </c>
      <c r="E32" s="32">
        <v>7899847.8399999999</v>
      </c>
      <c r="F32" s="32">
        <v>18268850.02</v>
      </c>
      <c r="G32" s="32">
        <v>11409240.65</v>
      </c>
      <c r="H32" s="33">
        <v>9961556.4000000004</v>
      </c>
      <c r="I32" s="30"/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227620816.30000001</v>
      </c>
      <c r="D33" s="11">
        <f>+D34+D35+D36+D37+D38+D39+D40+D41+D42</f>
        <v>237797.2</v>
      </c>
      <c r="E33" s="11">
        <f>+E34+E35+E36+E37+E38+E39+E40+E41+E42</f>
        <v>1602475.66</v>
      </c>
      <c r="F33" s="11">
        <f>F34+F35+F36+F37+F38+F39+F40+F41+F42</f>
        <v>3625806.72</v>
      </c>
      <c r="G33" s="11">
        <f>G34+G35+G36+G37+G38+G39+G40+G41+G42</f>
        <v>2284057.6599999997</v>
      </c>
      <c r="H33" s="11">
        <f>+H34+H36+H38+H40+H42</f>
        <v>8636559.6199999992</v>
      </c>
      <c r="I33" s="11"/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12210483</v>
      </c>
      <c r="D34" s="28">
        <v>0</v>
      </c>
      <c r="E34" s="32">
        <v>0</v>
      </c>
      <c r="F34" s="33">
        <v>0</v>
      </c>
      <c r="G34" s="32">
        <v>92100</v>
      </c>
      <c r="H34" s="33">
        <v>854763.38</v>
      </c>
      <c r="I34" s="30"/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17688576</v>
      </c>
      <c r="D35" s="34">
        <v>0</v>
      </c>
      <c r="E35" s="32">
        <v>0</v>
      </c>
      <c r="F35" s="32">
        <v>0</v>
      </c>
      <c r="G35" s="32">
        <v>0</v>
      </c>
      <c r="H35" s="32"/>
      <c r="I35" s="30"/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7636617</v>
      </c>
      <c r="D36" s="34">
        <v>0</v>
      </c>
      <c r="E36" s="32">
        <v>0</v>
      </c>
      <c r="F36" s="32">
        <v>213748.15</v>
      </c>
      <c r="G36" s="32">
        <v>880000</v>
      </c>
      <c r="H36" s="32">
        <v>304764.21999999997</v>
      </c>
      <c r="I36" s="30"/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0</v>
      </c>
      <c r="D37" s="34">
        <v>0</v>
      </c>
      <c r="E37" s="32">
        <v>0</v>
      </c>
      <c r="F37" s="32">
        <v>0</v>
      </c>
      <c r="G37" s="32">
        <v>0</v>
      </c>
      <c r="H37" s="32">
        <v>0</v>
      </c>
      <c r="I37" s="30"/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5499475</v>
      </c>
      <c r="D38" s="34">
        <v>0</v>
      </c>
      <c r="E38" s="32">
        <v>0</v>
      </c>
      <c r="F38" s="32">
        <v>328016.44</v>
      </c>
      <c r="G38" s="32">
        <v>0</v>
      </c>
      <c r="H38" s="32">
        <v>509755.22</v>
      </c>
      <c r="I38" s="30"/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1286910</v>
      </c>
      <c r="D39" s="34">
        <v>0</v>
      </c>
      <c r="E39" s="32">
        <v>0</v>
      </c>
      <c r="F39" s="32">
        <v>0</v>
      </c>
      <c r="G39" s="32">
        <v>0</v>
      </c>
      <c r="H39" s="32">
        <v>0</v>
      </c>
      <c r="I39" s="30"/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105965101</v>
      </c>
      <c r="D40" s="28">
        <v>237797.2</v>
      </c>
      <c r="E40" s="28">
        <v>1427835.66</v>
      </c>
      <c r="F40" s="12">
        <v>1807611.3</v>
      </c>
      <c r="G40" s="28">
        <v>1191385.26</v>
      </c>
      <c r="H40" s="28">
        <v>4131818.36</v>
      </c>
      <c r="I40" s="35"/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>
        <v>0</v>
      </c>
      <c r="F41" s="32">
        <v>0</v>
      </c>
      <c r="G41" s="32">
        <v>0</v>
      </c>
      <c r="H41" s="33"/>
      <c r="I41" s="30"/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77333654.299999997</v>
      </c>
      <c r="D42" s="34">
        <v>0</v>
      </c>
      <c r="E42" s="32">
        <v>174640</v>
      </c>
      <c r="F42" s="33">
        <v>1276430.83</v>
      </c>
      <c r="G42" s="32">
        <v>120572.4</v>
      </c>
      <c r="H42" s="32">
        <v>2835458.44</v>
      </c>
      <c r="I42" s="30"/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22562202640.709999</v>
      </c>
      <c r="D43" s="11">
        <f>+D44+D45+D46+D47+D48+D49+D50+D51</f>
        <v>1692893400.2800002</v>
      </c>
      <c r="E43" s="11">
        <f>+E44+E45+E46+E50</f>
        <v>1694100669.4700003</v>
      </c>
      <c r="F43" s="11">
        <f>F44+F45+F46+F47+F48+F49+F50+F51</f>
        <v>2055818443.05</v>
      </c>
      <c r="G43" s="11">
        <f>G44+G45+G46+G47+G48+G49+G50+G51</f>
        <v>1698348861.48</v>
      </c>
      <c r="H43" s="11">
        <f>+H44+H45+H46+H50</f>
        <v>1697407000.04</v>
      </c>
      <c r="I43" s="11"/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185167627.75999999</v>
      </c>
      <c r="D44" s="28">
        <v>13270000</v>
      </c>
      <c r="E44" s="28">
        <v>14453500</v>
      </c>
      <c r="F44" s="12">
        <v>20935280.800000001</v>
      </c>
      <c r="G44" s="28">
        <v>19155474.539999999</v>
      </c>
      <c r="H44" s="28">
        <v>16871156.32</v>
      </c>
      <c r="I44" s="35"/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>
        <v>114953039.16</v>
      </c>
      <c r="F45" s="28">
        <v>114984093.75</v>
      </c>
      <c r="G45" s="28">
        <v>114949852.5</v>
      </c>
      <c r="H45" s="28">
        <v>114973072.28</v>
      </c>
      <c r="I45" s="33"/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20628217481.950001</v>
      </c>
      <c r="D46" s="12">
        <v>1564721696.9000001</v>
      </c>
      <c r="E46" s="12">
        <v>1564247144.9200001</v>
      </c>
      <c r="F46" s="12">
        <v>1909503035.0899999</v>
      </c>
      <c r="G46" s="32">
        <v>1564243534.4400001</v>
      </c>
      <c r="H46" s="32">
        <v>1564533151.5</v>
      </c>
      <c r="I46" s="30"/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>
        <v>0</v>
      </c>
      <c r="F47" s="32">
        <v>0</v>
      </c>
      <c r="G47" s="32">
        <v>0</v>
      </c>
      <c r="H47" s="32">
        <v>0</v>
      </c>
      <c r="I47" s="30"/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>
        <v>0</v>
      </c>
      <c r="F48" s="32">
        <v>0</v>
      </c>
      <c r="G48" s="32">
        <v>0</v>
      </c>
      <c r="H48" s="32">
        <v>0</v>
      </c>
      <c r="I48" s="30"/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/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12269786</v>
      </c>
      <c r="D50" s="28">
        <v>0</v>
      </c>
      <c r="E50" s="32">
        <v>446985.39</v>
      </c>
      <c r="F50" s="28">
        <v>10396033.41</v>
      </c>
      <c r="G50" s="28">
        <v>0</v>
      </c>
      <c r="H50" s="32">
        <v>1029619.94</v>
      </c>
      <c r="I50" s="30"/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310000000</v>
      </c>
      <c r="D51" s="12"/>
      <c r="E51" s="12">
        <v>0</v>
      </c>
      <c r="F51" s="12">
        <v>0</v>
      </c>
      <c r="G51" s="32">
        <v>0</v>
      </c>
      <c r="H51" s="32">
        <v>0</v>
      </c>
      <c r="I51" s="30"/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8140343483.7700005</v>
      </c>
      <c r="D52" s="11">
        <f>+D53+D54+D55+D56+D57+D58</f>
        <v>526985686</v>
      </c>
      <c r="E52" s="11">
        <f>+E55</f>
        <v>566985686</v>
      </c>
      <c r="F52" s="11">
        <f>+F55</f>
        <v>526985686</v>
      </c>
      <c r="G52" s="11">
        <f>+G55</f>
        <v>526985686</v>
      </c>
      <c r="H52" s="11">
        <f>+H55</f>
        <v>1857271005.2</v>
      </c>
      <c r="I52" s="11"/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/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/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8140343483.7700005</v>
      </c>
      <c r="D55" s="12">
        <v>526985686</v>
      </c>
      <c r="E55" s="12">
        <v>566985686</v>
      </c>
      <c r="F55" s="12">
        <v>526985686</v>
      </c>
      <c r="G55" s="32">
        <v>526985686</v>
      </c>
      <c r="H55" s="32">
        <v>1857271005.2</v>
      </c>
      <c r="I55" s="37"/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/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/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/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266579018.69999999</v>
      </c>
      <c r="D59" s="25">
        <f>+D60+D61+D62+D63+D64+D65+D66+D67</f>
        <v>0</v>
      </c>
      <c r="E59" s="25">
        <f>+E60+E63</f>
        <v>3906418.14</v>
      </c>
      <c r="F59" s="25">
        <f>+F60+F61+F62+F63+F64+F65+F66+F67+F68</f>
        <v>7713158.6400000006</v>
      </c>
      <c r="G59" s="25">
        <f>+G60+G61+G62+G63+G64+G65+G66+G67+G68</f>
        <v>17609961.850000001</v>
      </c>
      <c r="H59" s="11">
        <f>+H60+H64</f>
        <v>14816631.68</v>
      </c>
      <c r="I59" s="11"/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78981422</v>
      </c>
      <c r="D60" s="34">
        <v>0</v>
      </c>
      <c r="E60" s="32">
        <v>3853849.14</v>
      </c>
      <c r="F60" s="33">
        <v>2691369.27</v>
      </c>
      <c r="G60" s="32">
        <v>7260988.0700000003</v>
      </c>
      <c r="H60" s="32">
        <v>12043188</v>
      </c>
      <c r="I60" s="30"/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2327856</v>
      </c>
      <c r="D61" s="34">
        <v>0</v>
      </c>
      <c r="E61" s="32">
        <v>0</v>
      </c>
      <c r="F61" s="32">
        <v>167287.67000000001</v>
      </c>
      <c r="G61" s="32">
        <v>0</v>
      </c>
      <c r="H61" s="32">
        <v>0</v>
      </c>
      <c r="I61" s="32"/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>
        <v>0</v>
      </c>
      <c r="D62" s="34">
        <v>0</v>
      </c>
      <c r="E62" s="32">
        <v>0</v>
      </c>
      <c r="F62" s="32">
        <v>0</v>
      </c>
      <c r="G62" s="32">
        <v>0</v>
      </c>
      <c r="H62" s="32">
        <v>0</v>
      </c>
      <c r="I62" s="28"/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107798343</v>
      </c>
      <c r="D63" s="34"/>
      <c r="E63" s="32">
        <v>52569</v>
      </c>
      <c r="F63" s="32">
        <v>0</v>
      </c>
      <c r="G63" s="32">
        <v>0</v>
      </c>
      <c r="H63" s="32">
        <v>0</v>
      </c>
      <c r="I63" s="30"/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31530636</v>
      </c>
      <c r="D64" s="34">
        <v>0</v>
      </c>
      <c r="E64" s="32">
        <v>0</v>
      </c>
      <c r="F64" s="32">
        <v>0</v>
      </c>
      <c r="G64" s="32">
        <v>10348973.779999999</v>
      </c>
      <c r="H64" s="32">
        <v>2773443.68</v>
      </c>
      <c r="I64" s="30"/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7912261.7000000002</v>
      </c>
      <c r="D65" s="34">
        <v>0</v>
      </c>
      <c r="E65" s="32">
        <v>0</v>
      </c>
      <c r="F65" s="32">
        <v>4854501.7</v>
      </c>
      <c r="G65" s="32">
        <v>0</v>
      </c>
      <c r="H65" s="32"/>
      <c r="I65" s="30"/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>
        <v>0</v>
      </c>
      <c r="H66" s="12"/>
      <c r="I66" s="12"/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38000000</v>
      </c>
      <c r="D67" s="12">
        <v>0</v>
      </c>
      <c r="E67" s="14">
        <v>0</v>
      </c>
      <c r="F67" s="12">
        <v>0</v>
      </c>
      <c r="G67" s="12">
        <v>0</v>
      </c>
      <c r="H67" s="12"/>
      <c r="I67" s="12"/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>
        <v>28500</v>
      </c>
      <c r="D68" s="12">
        <v>0</v>
      </c>
      <c r="E68" s="12">
        <v>0</v>
      </c>
      <c r="F68" s="12">
        <v>0</v>
      </c>
      <c r="G68" s="12">
        <v>0</v>
      </c>
      <c r="H68" s="12"/>
      <c r="I68" s="12"/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>
        <f>+F70+F71+F72+F73</f>
        <v>0</v>
      </c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>
        <v>0</v>
      </c>
      <c r="G70" s="12">
        <v>0</v>
      </c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81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35347098129.479996</v>
      </c>
      <c r="D90" s="17">
        <f>+D88+D85+D82+D77+D74+D69+D59+D52+D43+D33+D23+D17</f>
        <v>2476878732.48</v>
      </c>
      <c r="E90" s="17">
        <f t="shared" ref="E90:O90" si="4">+E88+E85+E82+E77+E74+E69+E59+E52+E43+E33+E23+E17</f>
        <v>2512961459.48</v>
      </c>
      <c r="F90" s="17">
        <f t="shared" si="4"/>
        <v>2889405556.6799998</v>
      </c>
      <c r="G90" s="17">
        <f t="shared" si="4"/>
        <v>2538436587.8599997</v>
      </c>
      <c r="H90" s="17">
        <f>+H17+H23+H33+H43+H52+H59</f>
        <v>3955488970.27</v>
      </c>
      <c r="I90" s="17">
        <f t="shared" si="4"/>
        <v>0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14373171306.77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58" t="s">
        <v>90</v>
      </c>
      <c r="B103" s="58"/>
      <c r="C103" s="51"/>
    </row>
    <row r="104" spans="1:11" ht="15" customHeight="1" x14ac:dyDescent="0.25">
      <c r="A104" s="58" t="s">
        <v>94</v>
      </c>
      <c r="B104" s="58"/>
    </row>
    <row r="105" spans="1:11" ht="66.75" customHeight="1" x14ac:dyDescent="0.25">
      <c r="A105" s="58" t="s">
        <v>91</v>
      </c>
      <c r="B105" s="58"/>
      <c r="D105" s="59"/>
      <c r="E105" s="59"/>
      <c r="F105" s="59"/>
    </row>
    <row r="106" spans="1:11" x14ac:dyDescent="0.25">
      <c r="D106" s="59"/>
      <c r="E106" s="59"/>
      <c r="F106" s="59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1:P11"/>
    <mergeCell ref="A6:P6"/>
    <mergeCell ref="A7:P7"/>
    <mergeCell ref="A8:P8"/>
    <mergeCell ref="A9:P9"/>
    <mergeCell ref="A10:P10"/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Alexandra Dolores Anderson Victorino</cp:lastModifiedBy>
  <cp:lastPrinted>2026-06-02T16:11:33Z</cp:lastPrinted>
  <dcterms:created xsi:type="dcterms:W3CDTF">2021-07-29T18:58:50Z</dcterms:created>
  <dcterms:modified xsi:type="dcterms:W3CDTF">2026-06-02T16:16:17Z</dcterms:modified>
</cp:coreProperties>
</file>