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66925"/>
  <mc:AlternateContent xmlns:mc="http://schemas.openxmlformats.org/markup-compatibility/2006">
    <mc:Choice Requires="x15">
      <x15ac:absPath xmlns:x15ac="http://schemas.microsoft.com/office/spreadsheetml/2010/11/ac" url="https://mipgob-my.sharepoint.com/personal/galmonte_mip_gob_do/Documents/Carpeta General Planificación/Informes Generales/2025/Semestral- 2025/2do. Semestre/"/>
    </mc:Choice>
  </mc:AlternateContent>
  <xr:revisionPtr revIDLastSave="324" documentId="11_9FCAB065C5F7E191B92D11BEA2D1F63355A60B30" xr6:coauthVersionLast="47" xr6:coauthVersionMax="47" xr10:uidLastSave="{5866F948-C122-4308-B243-B30CF4BFE865}"/>
  <bookViews>
    <workbookView xWindow="-120" yWindow="-120" windowWidth="29040" windowHeight="15720" xr2:uid="{00000000-000D-0000-FFFF-FFFF00000000}"/>
  </bookViews>
  <sheets>
    <sheet name="Programa 11" sheetId="1" r:id="rId1"/>
    <sheet name="Programa 12" sheetId="5" r:id="rId2"/>
    <sheet name="Programa 50" sheetId="7" r:id="rId3"/>
  </sheets>
  <externalReferences>
    <externalReference r:id="rId4"/>
  </externalReferences>
  <definedNames>
    <definedName name="_xlnm.Print_Area" localSheetId="0">'Programa 11'!$A$1:$J$89</definedName>
    <definedName name="_xlnm.Print_Area" localSheetId="1">'Programa 12'!$A$1:$J$39</definedName>
    <definedName name="_xlnm.Print_Area" localSheetId="2">'Programa 50'!$A$1:$J$61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 l="1"/>
  <c r="C20" i="1"/>
  <c r="B55" i="1" l="1"/>
  <c r="F20" i="5" l="1"/>
  <c r="J28" i="7"/>
  <c r="I28" i="7"/>
  <c r="J27" i="7"/>
  <c r="J26" i="7"/>
  <c r="F20" i="7"/>
  <c r="C20" i="7"/>
  <c r="J25" i="7" l="1"/>
  <c r="I27" i="7"/>
  <c r="I26" i="7"/>
  <c r="I25" i="7"/>
  <c r="J24" i="5" l="1"/>
  <c r="J24" i="1" l="1"/>
  <c r="I24" i="1"/>
  <c r="B40" i="7" l="1"/>
  <c r="B59" i="7" l="1"/>
  <c r="B48" i="7"/>
  <c r="B44" i="7"/>
  <c r="B35" i="7"/>
  <c r="B31" i="7"/>
  <c r="J24" i="7"/>
  <c r="B57" i="7"/>
  <c r="C11" i="7"/>
  <c r="C10" i="7"/>
  <c r="C9" i="7"/>
  <c r="B37" i="5"/>
  <c r="B36" i="5"/>
  <c r="B38" i="5"/>
  <c r="B27" i="5"/>
  <c r="I24" i="5"/>
  <c r="C11" i="5"/>
  <c r="C10" i="5"/>
  <c r="C9" i="5"/>
  <c r="B54" i="1"/>
  <c r="B46" i="1"/>
  <c r="B42" i="1"/>
  <c r="B38" i="1"/>
  <c r="B34" i="1"/>
  <c r="B30" i="1"/>
  <c r="B56" i="1"/>
  <c r="I20" i="1"/>
  <c r="J26" i="1"/>
  <c r="J27" i="1"/>
  <c r="J28" i="1"/>
  <c r="J29" i="1"/>
  <c r="J25" i="1"/>
  <c r="I26" i="1"/>
  <c r="I27" i="1"/>
  <c r="I28" i="1"/>
  <c r="I29" i="1"/>
  <c r="I25" i="1"/>
  <c r="I20" i="5" l="1"/>
  <c r="C11" i="1"/>
  <c r="C10" i="1"/>
  <c r="C9" i="1"/>
  <c r="I20" i="7" l="1"/>
  <c r="B58" i="7"/>
</calcChain>
</file>

<file path=xl/sharedStrings.xml><?xml version="1.0" encoding="utf-8"?>
<sst xmlns="http://schemas.openxmlformats.org/spreadsheetml/2006/main" count="282" uniqueCount="127">
  <si>
    <t>I -Información Institucional</t>
  </si>
  <si>
    <t>I.I - Completar los datos requeridos sobre la institución</t>
  </si>
  <si>
    <t>Capítulo</t>
  </si>
  <si>
    <t>0202-MINISTERIO DE  INTERIOR Y POLICÍA</t>
  </si>
  <si>
    <t>Subcapítulo</t>
  </si>
  <si>
    <t>01-MINISTERIO DE INTERIOR Y POLICIA</t>
  </si>
  <si>
    <t>Unidad Ejecutora</t>
  </si>
  <si>
    <t>0001-MINISTERIO DE INTERIOR Y POLICIA</t>
  </si>
  <si>
    <t>Misión</t>
  </si>
  <si>
    <t>Garantizar la seguridad ciudadana a nivel nacional, a través de una gestión coordinada que impacte de forma efectiva los diferentes niveles del Estado, logrando una mejor y mayor prevención de los elementos negativos de la seguridad ciudadana, en el marco del respeto a los derechos de la población</t>
  </si>
  <si>
    <t>Visión</t>
  </si>
  <si>
    <t>Ser reconocidos como una entidad gubernamental modelo, apoyado en una gestión coordinada, de desarrollo sostenible, mejora continua, eficaz y eficiente de los servicios, y la transparencia institucional, como base de una buena administración de los recursos, en el alcance de la paz, la seguridad ciudadana y la garantía de los derechos de las personas.</t>
  </si>
  <si>
    <t>II. Contribución a la Estrategia Nacional de Desarrollo</t>
  </si>
  <si>
    <t>Eje estratégico:</t>
  </si>
  <si>
    <t>Objetivo general:</t>
  </si>
  <si>
    <t>Objetivo(s) específico(s):</t>
  </si>
  <si>
    <t>1.2.2</t>
  </si>
  <si>
    <t>III. Información del Programa</t>
  </si>
  <si>
    <t>Nombre:</t>
  </si>
  <si>
    <t>11 - Asistencia y prevención para seguridad ciudadana</t>
  </si>
  <si>
    <t>Descripción:</t>
  </si>
  <si>
    <t>A través de este programa se realizan las actividades relativas a garantizar la seguridad ciudadana, conforme está establecido en la Estrategia Nacional de Desarrollo (END), Planes Estratégico Institucionales (PEI), Planes Operativos Anuales (POA) y los marcos legales que son la Constitución, leyes generales o especiales. Este programa incluye servicios de asistencia y prevención, tales como: 
Reducir la violencia, crímenes y delitos que afectan la seguridad ciudadana en los sectores vulnerables intervenidos, disminución de los actos delictivos con el uso de armas de fuego, disminución de los accidentes y las víctimas por el uso, transportación y manipulación de productos pirotécnicos, reducción de la inseguridad en los municipios a través de las políticas de prevención de violencia, crímenes y delitos, regulación de la permanencia y el estatus de extranjeros en el país a través de las naturalizaciones y el fortalecimiento de las labores de prevención de delitos en los lugares de recreación y esparcimiento por los agentes de la Policía Auxiliar.</t>
  </si>
  <si>
    <r>
      <t>Beneficiarios:</t>
    </r>
    <r>
      <rPr>
        <sz val="10"/>
        <color rgb="FF000000"/>
        <rFont val="Verdana"/>
        <family val="2"/>
      </rPr>
      <t xml:space="preserve"> </t>
    </r>
  </si>
  <si>
    <t xml:space="preserve">La población dominicana y extranjera, familias, jóvenes en sectores y comunidades vulnerables, ciudadanos, empresas y  compañías de seguridad, armerías, polígonos, talleres de armas y compañías de productos pirotécnicos y químicos.   </t>
  </si>
  <si>
    <t>Resultado Asociado:</t>
  </si>
  <si>
    <t>Reducir la percepción de inseguridad de los ciudadanos en los municipios, a través de las políticas de prevención de violencias, crímenes y delitos implementadas, de un 37% a un 20% durante el periodo 2025-2028.</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</si>
  <si>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</si>
  <si>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</si>
  <si>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</si>
  <si>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</si>
  <si>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</si>
  <si>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</si>
  <si>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</si>
  <si>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</si>
  <si>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Semestral</t>
  </si>
  <si>
    <t>Ejecución Semestral</t>
  </si>
  <si>
    <t>Avance</t>
  </si>
  <si>
    <t>Producto</t>
  </si>
  <si>
    <t>Indicador</t>
  </si>
  <si>
    <t>Física
(A)</t>
  </si>
  <si>
    <t>Financiera
(B)</t>
  </si>
  <si>
    <t>Física
(C)</t>
  </si>
  <si>
    <t>Financiera
(D)</t>
  </si>
  <si>
    <t>Física 
(E)</t>
  </si>
  <si>
    <t>Financiera 
 (F)</t>
  </si>
  <si>
    <t>Física 
(%)
 G=E/C</t>
  </si>
  <si>
    <t>Financiero 
(%) 
H=F/D</t>
  </si>
  <si>
    <t>N/A</t>
  </si>
  <si>
    <r>
      <rPr>
        <b/>
        <sz val="10"/>
        <rFont val="Verdana"/>
        <family val="2"/>
      </rPr>
      <t xml:space="preserve">6105- </t>
    </r>
    <r>
      <rPr>
        <sz val="10"/>
        <rFont val="Verdana"/>
        <family val="2"/>
      </rPr>
      <t>Negocios que comercializan armas de fuego controlados y regulados en sus operaciones.</t>
    </r>
  </si>
  <si>
    <r>
      <rPr>
        <b/>
        <sz val="10"/>
        <rFont val="Verdana"/>
        <family val="2"/>
      </rPr>
      <t>6864-</t>
    </r>
    <r>
      <rPr>
        <sz val="10"/>
        <rFont val="Verdana"/>
        <family val="2"/>
      </rPr>
      <t xml:space="preserve"> Personas físicas y jurídicas con derecho de tenencia y porte de armas de fuego reguladas.</t>
    </r>
  </si>
  <si>
    <r>
      <rPr>
        <b/>
        <sz val="10"/>
        <rFont val="Verdana"/>
        <family val="2"/>
      </rPr>
      <t>7744-</t>
    </r>
    <r>
      <rPr>
        <sz val="10"/>
        <rFont val="Verdana"/>
        <family val="2"/>
      </rPr>
      <t xml:space="preserve"> Empresas de manipulación de productos pirotécnicos y químicos reguladas.</t>
    </r>
  </si>
  <si>
    <r>
      <rPr>
        <b/>
        <sz val="10"/>
        <rFont val="Verdana"/>
        <family val="2"/>
      </rPr>
      <t>7896-</t>
    </r>
    <r>
      <rPr>
        <sz val="10"/>
        <rFont val="Verdana"/>
        <family val="2"/>
      </rPr>
      <t xml:space="preserve"> Población recibe campañas de educación en principios y valores para la convivencia y cultura de paz.</t>
    </r>
  </si>
  <si>
    <t>Cantidad de campañas realizadas.</t>
  </si>
  <si>
    <r>
      <rPr>
        <b/>
        <sz val="10"/>
        <rFont val="Verdana"/>
        <family val="2"/>
      </rPr>
      <t>7746-</t>
    </r>
    <r>
      <rPr>
        <sz val="10"/>
        <rFont val="Verdana"/>
        <family val="2"/>
      </rPr>
      <t xml:space="preserve"> Ciudadanos y extranjeros beneficiados a través de acciones y políticas integral de seguridad ciudadana.</t>
    </r>
  </si>
  <si>
    <t>Porcentaje de acciones de seguridad ciudadana implementadas.</t>
  </si>
  <si>
    <t xml:space="preserve">Producto: </t>
  </si>
  <si>
    <t xml:space="preserve">Descripción del producto: </t>
  </si>
  <si>
    <t>Controlar y regular la importación, exportación, tránsito, almacenamiento, comercialización, distribución de armas,  municiones y materiales relacionados  a través de comerciantes, armerías, talleres de reparación y relleno, cacería con fines comerciales, clubes deportivos y polígonos de tiro.</t>
  </si>
  <si>
    <t>Logros alcanzados:</t>
  </si>
  <si>
    <t>Causas y justificación del desvío:</t>
  </si>
  <si>
    <t>Controlar y regular la tenencia y portación de armas de fuego (pistolas, revolver y escopetas) en manos de la población civil y las compañías de seguridad privada a través de la aplicación de la Ley 631-16 sobre control y regulación de armas, municiones y materiales relacionados</t>
  </si>
  <si>
    <t>Controlar y regular la producción, almacenamiento, comercialización, transportación y manipulación de materiales pirotécnicos y químicos en el país. Otorgar los permisos correspondientes a las empresas de productos pirotécnicos y químicos</t>
  </si>
  <si>
    <t>Asistir a la población en todo el Territorio Nacional recibiendo sus denuncias sobre actos de abusos, violencia intrafamiliar, crímenes, delitos, corrupción, entre otros. Garantizando la protección y discreción del denunciante, realizando investigaciones y  aplicando mediación de conflictos para impulsar la convivencia armónica y coherente entre todos los sectores sociales.</t>
  </si>
  <si>
    <t>Impulsar acciones mediante una Estrategia Integral de Seguridad Ciudadana en favor de la reducción de actos violentos y delictivos, construyendo una gestión articulada e integrada para alcanzar la corresponsabilidad multisectorial.</t>
  </si>
  <si>
    <r>
      <t xml:space="preserve">VI. </t>
    </r>
    <r>
      <rPr>
        <b/>
        <sz val="11"/>
        <color theme="0"/>
        <rFont val="Verdana"/>
        <family val="2"/>
      </rPr>
      <t>Oportunidades de Mejora</t>
    </r>
  </si>
  <si>
    <t xml:space="preserve">VI. I - De acuerdo a los eventos presentados durante la ejecución del producto, ¿qué aspecto puede mejorarse? </t>
  </si>
  <si>
    <t>En sentido general, deben ser optimizados los procesos de contratación que permitan completar las vacantes disponibles en cada una de las unidades ejecutoras y los procesos de compras de los insumos necesarios para la mejora continua de la operatividad.</t>
  </si>
  <si>
    <t xml:space="preserve">Presupuesto aprobado:  </t>
  </si>
  <si>
    <t xml:space="preserve">Presupuesto modificado: </t>
  </si>
  <si>
    <t>Gina Almonte</t>
  </si>
  <si>
    <t>Judelka Paykert</t>
  </si>
  <si>
    <t>Total devengado al semestre:</t>
  </si>
  <si>
    <t>Enc. Dpto. Formulación,Monitoreo y Evaluación de Planes, Programas y Proyectos</t>
  </si>
  <si>
    <t>Directora de Planificación y Desarrollo</t>
  </si>
  <si>
    <t>1.4.2</t>
  </si>
  <si>
    <t>12 - Servicios de control y regulación migratoria</t>
  </si>
  <si>
    <t>Controlar el flujo migratorio desarrollando políticas de entrada y estadía en el país.</t>
  </si>
  <si>
    <t>Población extranjera en República Dominicana.</t>
  </si>
  <si>
    <t>Regulada la permanencia y estatus de extranjeros en el país a través de las naturalizaciones, manteniendo en un 100% los controles sobre el cumplimiento estricto de los requisitos para la naturalización de extranjeros durante el periodo 2021-2025.</t>
  </si>
  <si>
    <r>
      <rPr>
        <b/>
        <sz val="10"/>
        <rFont val="Verdana"/>
        <family val="2"/>
      </rPr>
      <t>7749-</t>
    </r>
    <r>
      <rPr>
        <sz val="10"/>
        <rFont val="Verdana"/>
        <family val="2"/>
      </rPr>
      <t xml:space="preserve"> Extranjeros residentes con estatus migratorio regulados a través de las naturalizaciones</t>
    </r>
  </si>
  <si>
    <t>V. Análisis de los Logros y Desviaciones</t>
  </si>
  <si>
    <t>V.I - Información de Logros y Desviaciones por Producto</t>
  </si>
  <si>
    <t>Regulación de la población extranjera en el territorio Nacional a través del otorgamiento de naturalizaciones, acorde a la Ley No. 1683/16 de abril de 1948 sobre naturalizaciones y Ley General de Migración No. 285-04.</t>
  </si>
  <si>
    <t>En este periodo se superó la programación física del producto, con un total de 170 ciudadanos extranjeros naturalizados. La  producción alcanzó un 113% de cumplimiento.</t>
  </si>
  <si>
    <t>En sentido general, deben ser optimizados los procesos de contratación que permitan completar las vacantes disponibles en la unidad ejecutora y los procesos de compras de los insumos necesarios para la mejora continua de la operatividad.</t>
  </si>
  <si>
    <t>50 - Reducción de Crímenes y Delitos que afectan a la Seguridad Ciudadana</t>
  </si>
  <si>
    <t>Programa mejorado y definido con un presupuesto Orientado a Resultados (PPOR), compuesto por diferentes acciones con el propósito fundamental de reducir los crimines y delitos en el Territorio Nacional, los cuales se encuentran alineados a la implementación de la  Estrategia Nacional Integral de Seguridad Ciudadana (ENISC)</t>
  </si>
  <si>
    <t>Población en general y expuesta a violencia, crímenes y delitos en las zonas priorizadas</t>
  </si>
  <si>
    <t>Reducción de la tasa de homicidios con armas de fuego de un 4.6 a un 4.0 en el año 2022</t>
  </si>
  <si>
    <r>
      <rPr>
        <b/>
        <sz val="10"/>
        <rFont val="Verdana"/>
        <family val="2"/>
      </rPr>
      <t xml:space="preserve">7420- </t>
    </r>
    <r>
      <rPr>
        <sz val="10"/>
        <rFont val="Verdana"/>
        <family val="2"/>
      </rPr>
      <t>Acciones comunes P50</t>
    </r>
  </si>
  <si>
    <r>
      <rPr>
        <b/>
        <sz val="10"/>
        <rFont val="Verdana"/>
        <family val="2"/>
      </rPr>
      <t>6867-</t>
    </r>
    <r>
      <rPr>
        <sz val="10"/>
        <rFont val="Verdana"/>
        <family val="2"/>
      </rPr>
      <t xml:space="preserve"> Negocios de expendio de bebidas alcohólicas inspeccionados para el cumplimiento de las leyes normativas vigentes.</t>
    </r>
  </si>
  <si>
    <r>
      <rPr>
        <b/>
        <sz val="10"/>
        <rFont val="Verdana"/>
        <family val="2"/>
      </rPr>
      <t xml:space="preserve">7935- </t>
    </r>
    <r>
      <rPr>
        <sz val="10"/>
        <rFont val="Verdana"/>
        <family val="2"/>
      </rPr>
      <t>Campañas de entrega e incautación de armas de fuego ilegales.</t>
    </r>
  </si>
  <si>
    <t xml:space="preserve">Cantidad de campañas realizadas. </t>
  </si>
  <si>
    <r>
      <t>7895-</t>
    </r>
    <r>
      <rPr>
        <sz val="10"/>
        <rFont val="Verdana"/>
        <family val="2"/>
      </rPr>
      <t>Municipios con Mesas Locales de Seguridad, Ciudadanía y Género fortalecidas y en funcionamiento.</t>
    </r>
  </si>
  <si>
    <t xml:space="preserve">Problemáticas sociales identificadas.  </t>
  </si>
  <si>
    <r>
      <rPr>
        <b/>
        <sz val="10"/>
        <rFont val="Verdana"/>
        <family val="2"/>
      </rPr>
      <t xml:space="preserve">7447- </t>
    </r>
    <r>
      <rPr>
        <sz val="10"/>
        <rFont val="Verdana"/>
        <family val="2"/>
      </rPr>
      <t xml:space="preserve">Ciudadanos  expuestos a violencia, crímenes y delitos participan en las actividades de prevención.  </t>
    </r>
  </si>
  <si>
    <t>Cantidad de barrios intervenidos.</t>
  </si>
  <si>
    <t>Control de expendio de bebidas alcohólicas, a través de la supervisión del cumplimiento de las leyes y normativas vigentes en los centros de diversión (discotecas, bares, drinks, colmados y colmadones entre otros), realizando registros e inspecciones especializadas que anticipan y controlan el uso indebido de los espacios públicos alrededor de los mencionados negocios.</t>
  </si>
  <si>
    <t>Consiste en desarrollar campañas de sensibilización cuyo fin es la motivación a la entrega voluntaria de las armas de fuego ilegales en toda la jurisdicción de los municipios priorizados según consta en el artículo 4 del Decreto No. 212-21, haciéndose énfasis en las zonas de impacto (barrios o sectores) con mayor incidencia de los hechos de violencia con armas de fuego.</t>
  </si>
  <si>
    <t>Fomentar la convivencia pacífica  entre la población a través de las mesas locales de prevención de seguridad, ciudadanía y género, en las que se realizan encuentros con las Instituciones Gubernamentales y sociedad civil organizada para dar respuesta y soluciones a las problemáticas sociales.</t>
  </si>
  <si>
    <t>Reducir la violencia, crímenes y delito a la población vulnerable en los sectores intervenidos mediante las actividades de prevención focalizadas.</t>
  </si>
  <si>
    <t>Cantidad de negocios que comercializan armas de fuego controlados y regulados.</t>
  </si>
  <si>
    <t>Cantidad de negocios de expendio de bebidas alcohólicas inspeccionados.</t>
  </si>
  <si>
    <t>Para este segundo semestre, la meta física programada fue ejecutada en un 100.30%, logrando inspeccionar 5,508 negocios de expendio de bebidas alcohólicas. Asimismo, fueron realizadas 139,971 supervisiones, dando como resultado la notificación de 2,091 establecimientos, 715 clausurados, mediante 30 operativos realizados. Como resultado de estas acciones, se identificó la necesidad de impartir 89 charlas dirigidas a administradores y/o propietarios de negocios que incurrieron en violaciones a las leyes vigentes y donde fueron concientizados 1,663 ciudadanos. Adicional a esto, fueron otorgados 179 permisos de extensión de horario.</t>
  </si>
  <si>
    <t xml:space="preserve">Para este semestre el producto no presenta desvíos significativos en meta física ni en la financiera.
</t>
  </si>
  <si>
    <t>Durante este segundo semestre fueron desarrollas exitosamente las dos (2) campañas de “Entrega voluntaria de armas de fuego y armas blancas, uso responsable de armas de fuego y riesgos del porte de armas ilegales”, bajo el eslogan “Quítate ese problema y entrega tu arma ilegal”, logrando un 100% de cumplimento. Esta iniciativa incluyó diversas acciones orientadas a la concienciación ciudadana sobre el no uso de armas ilegales, impactando a residentes de diversas comunidades y sectores tales como: Andrés Boca Chica, La Caleta, Los Frailes I y II, Luz María, Agua Loca, Los Minas, Santo Domingo Este y Guerra. Además, se realizó el lanzamiento de campañas publicitarias masivas de educación y sensibilización sobre los riesgos asociados al porte de armas de fuego. Estas campañas se desarrollaron en estrecha colaboración con organizaciones sociales y comunitarias, utilizando medios de comunicación tradicionales y redes sociales para ampliar su alcance.
Como resultado de estas campañas, se recibieron 32 armas de fuego entregadas de manera voluntaria. Cabe destacar que la entrega voluntaria de armas continúa en aumento en comparación con los trimestres anteriores.</t>
  </si>
  <si>
    <t xml:space="preserve">El producto no presenta desvíos significativos en su meta física.
En lo que respecta a la meta financiera, el desvío del 14.89% es debido, a los procesos publicitarios de apoyo a las campañas que no pudieron completarse en el trimestre: Referencia 2025-0202-01-01-0001-1119 Grupos de medios panorama GMP, SRL, Referencia   2025-0202-01-01-0001-1326 Grupo Diario Libre SA, Referencia   2025-0202-01-01-0001-669 Editora Listín Diario SA. Según las evidencias (MIP-2025-00139) (MIP-2025-00147). </t>
  </si>
  <si>
    <t>Durante este semestre, la meta física fue ejecutada en un 124.29%, logrando identificar 3,240 problemáticas sociales en las reuniones organizadas por las Mesas de Seguridad, ciudadanía y género, de las cuales fueron canalizadas 2,524. Estas actividades contaron con la colaboración activa de la sociedad civil y otros organismos locales. 
Con respecto a las actividades correspondientes al funcionamiento de las Mesas Locales se ejecutaron las siguientes acciones:
- 545 reuniones de la Mesas Locales;
- 33 conferencias;
- 365 actividades gestionadas a través de las Mesas. Además, se avanzó en la capacitación de 23 Policías Municipales (18 en Cabrera y 5 en Guerra), así como en la formación de bomberos, con 7 en Cabrera y 20 en Guerra.</t>
  </si>
  <si>
    <t xml:space="preserve">El desvío del 24.29% presentado en le meta física, se debe a la ampliación de actividades y acciones adicionales para atender problemáticas, en coordinación con la sociedad civil y otros organismos.
Respecto a la meta financiera, el desvío del (37.19%), se debe a tardanzas en los procesos de compra que no alcanzaron la etapa del devengado, los mismos incluyen adquisición de equipos y uniformes entre otros.
</t>
  </si>
  <si>
    <t xml:space="preserve">Para el semestre segundo semestre, la meta física programada fue superada en un (105.72%) al intervenir un total de 107 barrios. Logrando impactar aproximadamente a 37,817 personas residentes en los sectores vulnerables, a través de las actividades de prevención desarrolladas. </t>
  </si>
  <si>
    <t>La sobre ejecución del 52.86% en la meta física, se atribuye a la cantidad de solicitudes recibidas directamente en el Viceministerio, gestionadas a través de líderes comunitarios, iglesias y centros educativos. Estas solicitudes incluyeron charlas adicionales como: “El deporte y la seguridad”, “Prevención del bullying” y temas relacionados con sostenibilidad y gestión de riesgos de desastres entre otras.
En cuanto a la meta financiera, el desvío registrado correspondiente a un 22.09%, obedece principalmente al cumplimiento de compromisos asociados a la carga fija del proceso, así como a la cobertura de gastos generados por el desarrollo de actividades y eventos realizados en el trimestre, incluyendo la realización del II Foro Nacional sobre Derechos Humanos y Seguridad Ciudadana, y el incremento de actividades relacionadas con orientación psicológica y asistencia legal.</t>
  </si>
  <si>
    <t xml:space="preserve">Porcentaje de extranjeros residentes naturalizados en el territorio nacional.	</t>
  </si>
  <si>
    <t>La desviación del 10.53% en la meta física, obedece al incremento en las solicitudes de revisión de expedientes con fines de naturalización y participación en el evento programado.
Respecto a la meta financiera, el desvío del 11.07% se debe a la no completitud de los procesos de adquisición de un sistema automatizado para el registro y control de los solicitantes y de vehículos (el cual no se ejecutó en el período por razones de eficiencia administrativa), dado que se decidió realizar un único proceso de compras en el primer trimestre del año 2026, conforme a las disposiciones vigentes.</t>
  </si>
  <si>
    <t xml:space="preserve">Cantidad de armas de fuego reguladas.	 </t>
  </si>
  <si>
    <t xml:space="preserve">Cantidad de empresas que manipulan productos pirotécnicos y sustancias químicas reguladas.	 </t>
  </si>
  <si>
    <t>Para este segundo semestre, la meta física del producto alcanzó un 100% de cumplimiento, logrando el objetivo de controlar y regular los 25 negocios que comercializan armas de fuego y materiales relacionados que fueron programados.
Adicionalmente, fueron realizadas 7 inspecciones por motivo de verificación del plazo de vigencia de las licencias y asociadas a la integración de nuevos establecimientos durante el mismo período.</t>
  </si>
  <si>
    <t>Para este semestre la meta física no presenta desvío significativo.
En el apartado financiero, el desvío 13.78% corresponde a la decisión de posponer la adquisición de vehículos para el primer trimestre del año 2026, con el propósito de consolidar el proceso en una sola compra.</t>
  </si>
  <si>
    <t xml:space="preserve">Para este segundo semestre, la meta física programada fue superada en un (118%), logrando regular un total de 28,458 armas efectivamente reguladas. </t>
  </si>
  <si>
    <t>Con respecto a la meta física el desvío del 9.29% presentado, obedece a la gracia otorgada a través de la Resolución No. MIP-RR-0008-2025, para la renovación y regularización de licencias de porte y tenencia de armas de fuego. Esta iniciativa tiene el objetivo de facilitar a los ciudadanos la actualización de su estatus legal, además de que permitirá actualizar la base de datos nacional de licencias de armas, reforzando así los mecanismos de control y regulación en cumplimiento de la Ley 631-16 sobre Armas, Municiones y Materiales Relacionados.
En el apartado financiero, el desvío del 39.86%, se atribuye al incremento en la cantidad de trámites recibidos, lo que hizo necesario adoptar todas las acciones requeridas para garantizar la correcta ejecución del programa, incluyendo mecanismos administrativos y logísticos que aseguraran su cumplimiento efectivo.</t>
  </si>
  <si>
    <t>Para este segundo semestre la meta física programada fue ejecutada en un 98.44%, logrando regular un total de 63 empresas de manipulación de productos físicos y pirotécnicos. Es importante destacar que durante este semestre fueron otorgados: 343- permisos para la realización de exhibiciones pirotécnicas, 37- para importaciones de fuegos artificiales y 92- permisos para importación de químicos. Adicional a esto, fueron impartidas 4 charlas sobre regulación y control de estos productos, impactando a más de 267 personas.</t>
  </si>
  <si>
    <t>Para este semestre la meta física no presenta desvío significativo.
En cuanto a la meta financiera, la desviación del 40.09%, corresponde a la decisión de posponer la adquisición de vehículos para el primer trimestre del año 2026, con el propósito de consolidar el proceso en una sola compra.</t>
  </si>
  <si>
    <t xml:space="preserve">Para este semestre el producto no presenta desvío en su meta física.
Respecto a la meta financiera, el producto muestra un desvío del 8.61%, obedece a la no completitud de algunos procesos de compras, los cuales no alcanzaron la etapa del devengado, relacionados al hospedaje y a la adquisición de equipos materiales para asegurar la efectividad de las actividades en el territorio. </t>
  </si>
  <si>
    <t>Durante este segundo semestre, la meta física programada, fue lograda en un 100%, al completarse un total de 236 acciones, las cuales fueron desarrolladas mediante coordinación institucional e interinstitucional, articulando esfuerzos entre organismos nacionales e internacionales para adoptar modelos innovadores y fortalecer la gestión de la seguridad ciudadana.</t>
  </si>
  <si>
    <t>El producto no presenta desvío en su meta física.
En el apartado financiero, el desvío del (34.98%), se debe a las vacantes que se encuentran presupuestadas pero que a la fecha no han sido ocupadas y a los diversos procesos de compras que no pudieron ser completados, afectados por los cambios administrativos realizados en el tercer trimestre.</t>
  </si>
  <si>
    <t>Enc. Dpto. Formulación, Monitoreo y Evaluación de Planes, Programas y Proyectos</t>
  </si>
  <si>
    <r>
      <t xml:space="preserve">7827- </t>
    </r>
    <r>
      <rPr>
        <sz val="10"/>
        <rFont val="Verdana"/>
        <family val="2"/>
      </rPr>
      <t>Acciones que no generan producción (Comunidad Segura)</t>
    </r>
  </si>
  <si>
    <r>
      <t>Para este semestre, la meta física programada fue ejecutada al 100%, logrando desarrollar las dos campañas programadas bajo los nombres de: “</t>
    </r>
    <r>
      <rPr>
        <b/>
        <i/>
        <sz val="11"/>
        <color theme="1"/>
        <rFont val="Verdana"/>
        <family val="2"/>
      </rPr>
      <t>1ra- ACCIONES DE CONVIVENCIA en Capotillo: intervención integral</t>
    </r>
    <r>
      <rPr>
        <i/>
        <sz val="11"/>
        <color theme="1"/>
        <rFont val="Verdana"/>
        <family val="2"/>
      </rPr>
      <t>” y “</t>
    </r>
    <r>
      <rPr>
        <b/>
        <i/>
        <sz val="11"/>
        <color theme="1"/>
        <rFont val="Verdana"/>
        <family val="2"/>
      </rPr>
      <t>2da- Educación en valores de convivencia para jóvenes de 16 a 18 años</t>
    </r>
    <r>
      <rPr>
        <i/>
        <sz val="11"/>
        <color theme="1"/>
        <rFont val="Verdana"/>
        <family val="2"/>
      </rPr>
      <t xml:space="preserve">”. Las cuales fueron realizadas: La 1ra en el sector de Capotillo reflejando una cobertura directa verificable a un aproximado de 70,000 personas, mediante la instalación de luminarias LED, la entrega de raciones alimenticias, mochilas escolares, canchas móviles, Kits escolares, entro otras iniciativas; y la 2da en los sectores priorizados por su nivel de vulnerabilidad social y conflictividad comunitaria, destacándose los sectores del Gran Santo Domingo, Santiago, Espaillat, La Vega, Samaná, La Romana, San Cristóbal y provincias fronterizas. Impactando alrededor de 7,300 jóvenes en edades entre los 16 y 18 años.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</si>
</sst>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10409]#,##0;\-#,##0"/>
    <numFmt numFmtId="165" formatCode="[$-10409]#,##0.00;\-#,##0.00"/>
    <numFmt numFmtId="166" formatCode="[$-10409]0.00%"/>
    <numFmt numFmtId="167" formatCode="0.0000%"/>
  </numFmts>
  <fonts count="19" x14ac:knownFonts="1">
    <font>
      <sz val="11"/>
      <color theme="1"/>
      <name val="Calibri"/>
      <family val="2"/>
      <scheme val="minor"/>
    </font>
    <font>
      <sz val="11"/>
      <color theme="1"/>
      <name val="Calibri"/>
      <family val="2"/>
      <scheme val="minor"/>
    </font>
    <font>
      <sz val="8"/>
      <name val="Calibri"/>
      <family val="2"/>
      <scheme val="minor"/>
    </font>
    <font>
      <sz val="11"/>
      <color theme="1"/>
      <name val="Verdana"/>
      <family val="2"/>
    </font>
    <font>
      <b/>
      <sz val="12"/>
      <color theme="0"/>
      <name val="Verdana"/>
      <family val="2"/>
    </font>
    <font>
      <b/>
      <sz val="11"/>
      <color rgb="FF000000"/>
      <name val="Verdana"/>
      <family val="2"/>
    </font>
    <font>
      <i/>
      <sz val="10"/>
      <color theme="1"/>
      <name val="Verdana"/>
      <family val="2"/>
    </font>
    <font>
      <i/>
      <sz val="11"/>
      <color theme="1"/>
      <name val="Verdana"/>
      <family val="2"/>
    </font>
    <font>
      <sz val="11"/>
      <name val="Verdana"/>
      <family val="2"/>
    </font>
    <font>
      <sz val="10"/>
      <color theme="1"/>
      <name val="Verdana"/>
      <family val="2"/>
    </font>
    <font>
      <b/>
      <sz val="11"/>
      <name val="Verdana"/>
      <family val="2"/>
    </font>
    <font>
      <b/>
      <sz val="10"/>
      <color rgb="FF000000"/>
      <name val="Verdana"/>
      <family val="2"/>
    </font>
    <font>
      <b/>
      <i/>
      <sz val="11"/>
      <color theme="1"/>
      <name val="Verdana"/>
      <family val="2"/>
    </font>
    <font>
      <b/>
      <sz val="11"/>
      <color theme="0"/>
      <name val="Verdana"/>
      <family val="2"/>
    </font>
    <font>
      <b/>
      <sz val="10"/>
      <color theme="1"/>
      <name val="Verdana"/>
      <family val="2"/>
    </font>
    <font>
      <sz val="10"/>
      <color rgb="FF000000"/>
      <name val="Verdana"/>
      <family val="2"/>
    </font>
    <font>
      <sz val="10"/>
      <name val="Verdana"/>
      <family val="2"/>
    </font>
    <font>
      <b/>
      <sz val="10"/>
      <name val="Verdana"/>
      <family val="2"/>
    </font>
    <font>
      <b/>
      <i/>
      <sz val="10"/>
      <color theme="1"/>
      <name val="Verdana"/>
      <family val="2"/>
    </font>
  </fonts>
  <fills count="10">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8"/>
        <bgColor indexed="64"/>
      </patternFill>
    </fill>
    <fill>
      <patternFill patternType="solid">
        <fgColor rgb="FFEE2A2E"/>
        <bgColor indexed="64"/>
      </patternFill>
    </fill>
    <fill>
      <patternFill patternType="solid">
        <fgColor theme="0"/>
        <bgColor indexed="64"/>
      </patternFill>
    </fill>
    <fill>
      <patternFill patternType="solid">
        <fgColor theme="2" tint="-9.9978637043366805E-2"/>
        <bgColor indexed="64"/>
      </patternFill>
    </fill>
  </fills>
  <borders count="81">
    <border>
      <left/>
      <right/>
      <top/>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right/>
      <top style="thin">
        <color indexed="64"/>
      </top>
      <bottom style="thin">
        <color indexed="64"/>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style="thin">
        <color theme="0" tint="-0.14999847407452621"/>
      </right>
      <top style="thin">
        <color theme="0" tint="-0.14999847407452621"/>
      </top>
      <bottom style="thin">
        <color theme="0" tint="-0.14999847407452621"/>
      </bottom>
      <diagonal/>
    </border>
    <border>
      <left/>
      <right style="thin">
        <color theme="0" tint="-4.9989318521683403E-2"/>
      </right>
      <top style="thin">
        <color theme="0" tint="-0.14999847407452621"/>
      </top>
      <bottom style="thin">
        <color theme="0" tint="-0.14999847407452621"/>
      </bottom>
      <diagonal/>
    </border>
    <border>
      <left style="thin">
        <color theme="0" tint="-0.14999847407452621"/>
      </left>
      <right style="thin">
        <color theme="0" tint="-4.9989318521683403E-2"/>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4.9989318521683403E-2"/>
      </bottom>
      <diagonal/>
    </border>
    <border>
      <left style="thin">
        <color theme="0" tint="-4.9989318521683403E-2"/>
      </left>
      <right/>
      <top/>
      <bottom style="thin">
        <color theme="0" tint="-0.14999847407452621"/>
      </bottom>
      <diagonal/>
    </border>
    <border>
      <left style="thin">
        <color theme="0" tint="-4.9989318521683403E-2"/>
      </left>
      <right/>
      <top style="thin">
        <color theme="0" tint="-0.14999847407452621"/>
      </top>
      <bottom/>
      <diagonal/>
    </border>
    <border>
      <left/>
      <right style="thin">
        <color theme="0" tint="-4.9989318521683403E-2"/>
      </right>
      <top style="thin">
        <color theme="0" tint="-0.14999847407452621"/>
      </top>
      <bottom/>
      <diagonal/>
    </border>
    <border>
      <left style="thin">
        <color theme="0" tint="-4.9989318521683403E-2"/>
      </left>
      <right/>
      <top/>
      <bottom style="thin">
        <color theme="0" tint="-4.9989318521683403E-2"/>
      </bottom>
      <diagonal/>
    </border>
    <border>
      <left style="thin">
        <color theme="0" tint="-4.9989318521683403E-2"/>
      </left>
      <right style="thin">
        <color theme="0" tint="-0.14999847407452621"/>
      </right>
      <top style="thin">
        <color theme="0" tint="-0.14999847407452621"/>
      </top>
      <bottom/>
      <diagonal/>
    </border>
    <border>
      <left style="thin">
        <color theme="0" tint="-0.14999847407452621"/>
      </left>
      <right style="thin">
        <color theme="0" tint="-4.9989318521683403E-2"/>
      </right>
      <top style="thin">
        <color theme="0" tint="-0.14999847407452621"/>
      </top>
      <bottom/>
      <diagonal/>
    </border>
    <border>
      <left style="thin">
        <color theme="0" tint="-4.9989318521683403E-2"/>
      </left>
      <right style="thin">
        <color theme="0" tint="-0.14999847407452621"/>
      </right>
      <top style="thin">
        <color theme="0" tint="-4.9989318521683403E-2"/>
      </top>
      <bottom style="thin">
        <color theme="0" tint="-0.14999847407452621"/>
      </bottom>
      <diagonal/>
    </border>
    <border>
      <left style="thin">
        <color theme="0" tint="-0.14999847407452621"/>
      </left>
      <right style="thin">
        <color theme="0" tint="-0.14999847407452621"/>
      </right>
      <top style="thin">
        <color theme="0" tint="-4.9989318521683403E-2"/>
      </top>
      <bottom style="thin">
        <color theme="0" tint="-0.14999847407452621"/>
      </bottom>
      <diagonal/>
    </border>
    <border>
      <left style="thin">
        <color theme="0" tint="-0.14999847407452621"/>
      </left>
      <right style="thin">
        <color theme="0" tint="-4.9989318521683403E-2"/>
      </right>
      <top style="thin">
        <color theme="0" tint="-4.9989318521683403E-2"/>
      </top>
      <bottom style="thin">
        <color theme="0" tint="-0.14999847407452621"/>
      </bottom>
      <diagonal/>
    </border>
    <border>
      <left style="thin">
        <color rgb="FF0070C0"/>
      </left>
      <right style="thin">
        <color rgb="FF0070C0"/>
      </right>
      <top/>
      <bottom style="thin">
        <color theme="0" tint="-4.9989318521683403E-2"/>
      </bottom>
      <diagonal/>
    </border>
    <border>
      <left style="thin">
        <color rgb="FF0070C0"/>
      </left>
      <right style="thin">
        <color theme="0" tint="-4.9989318521683403E-2"/>
      </right>
      <top/>
      <bottom style="thin">
        <color theme="0" tint="-4.9989318521683403E-2"/>
      </bottom>
      <diagonal/>
    </border>
    <border>
      <left style="thin">
        <color theme="0" tint="-4.9989318521683403E-2"/>
      </left>
      <right style="thin">
        <color rgb="FF0070C0"/>
      </right>
      <top style="thin">
        <color theme="0" tint="-4.9989318521683403E-2"/>
      </top>
      <bottom style="thin">
        <color theme="0" tint="-4.9989318521683403E-2"/>
      </bottom>
      <diagonal/>
    </border>
    <border>
      <left style="thin">
        <color rgb="FF0070C0"/>
      </left>
      <right style="thin">
        <color rgb="FF0070C0"/>
      </right>
      <top style="thin">
        <color theme="0" tint="-4.9989318521683403E-2"/>
      </top>
      <bottom style="thin">
        <color theme="0" tint="-4.9989318521683403E-2"/>
      </bottom>
      <diagonal/>
    </border>
    <border>
      <left style="thin">
        <color rgb="FF0070C0"/>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rgb="FF0070C0"/>
      </right>
      <top/>
      <bottom style="thin">
        <color theme="0" tint="-4.9989318521683403E-2"/>
      </bottom>
      <diagonal/>
    </border>
    <border>
      <left style="thin">
        <color indexed="64"/>
      </left>
      <right style="thin">
        <color theme="0" tint="-0.14999847407452621"/>
      </right>
      <top style="thin">
        <color indexed="64"/>
      </top>
      <bottom style="thin">
        <color indexed="64"/>
      </bottom>
      <diagonal/>
    </border>
    <border>
      <left/>
      <right style="thin">
        <color theme="0" tint="-0.14999847407452621"/>
      </right>
      <top style="thin">
        <color indexed="64"/>
      </top>
      <bottom style="thin">
        <color indexed="64"/>
      </bottom>
      <diagonal/>
    </border>
    <border>
      <left style="thin">
        <color theme="0" tint="-0.14999847407452621"/>
      </left>
      <right/>
      <top style="thin">
        <color theme="0" tint="-4.9989318521683403E-2"/>
      </top>
      <bottom/>
      <diagonal/>
    </border>
    <border>
      <left/>
      <right style="thin">
        <color theme="0" tint="-0.14999847407452621"/>
      </right>
      <top style="thin">
        <color theme="0" tint="-4.9989318521683403E-2"/>
      </top>
      <bottom/>
      <diagonal/>
    </border>
    <border>
      <left style="thin">
        <color theme="0" tint="-0.14999847407452621"/>
      </left>
      <right/>
      <top style="thin">
        <color theme="0" tint="-0.34998626667073579"/>
      </top>
      <bottom style="thin">
        <color theme="0" tint="-0.34998626667073579"/>
      </bottom>
      <diagonal/>
    </border>
    <border>
      <left/>
      <right style="thin">
        <color theme="0" tint="-0.14999847407452621"/>
      </right>
      <top style="thin">
        <color theme="0" tint="-0.34998626667073579"/>
      </top>
      <bottom style="thin">
        <color theme="0" tint="-0.34998626667073579"/>
      </bottom>
      <diagonal/>
    </border>
    <border>
      <left style="thin">
        <color theme="0" tint="-0.1499984740745262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14999847407452621"/>
      </right>
      <top style="thin">
        <color theme="0" tint="-0.34998626667073579"/>
      </top>
      <bottom style="thin">
        <color theme="0" tint="-0.34998626667073579"/>
      </bottom>
      <diagonal/>
    </border>
    <border>
      <left style="thin">
        <color theme="0" tint="-0.14999847407452621"/>
      </left>
      <right/>
      <top style="thin">
        <color theme="0" tint="-0.34998626667073579"/>
      </top>
      <bottom/>
      <diagonal/>
    </border>
    <border>
      <left/>
      <right style="thin">
        <color theme="0" tint="-0.14999847407452621"/>
      </right>
      <top style="thin">
        <color theme="0" tint="-0.34998626667073579"/>
      </top>
      <bottom/>
      <diagonal/>
    </border>
    <border>
      <left style="thin">
        <color theme="0" tint="-0.14999847407452621"/>
      </left>
      <right style="thin">
        <color theme="0" tint="-0.34998626667073579"/>
      </right>
      <top/>
      <bottom style="thin">
        <color theme="0" tint="-0.34998626667073579"/>
      </bottom>
      <diagonal/>
    </border>
    <border>
      <left style="thin">
        <color theme="0" tint="-0.34998626667073579"/>
      </left>
      <right style="thin">
        <color theme="0" tint="-0.14999847407452621"/>
      </right>
      <top/>
      <bottom style="thin">
        <color theme="0" tint="-0.34998626667073579"/>
      </bottom>
      <diagonal/>
    </border>
    <border>
      <left style="thin">
        <color theme="0" tint="-0.14999847407452621"/>
      </left>
      <right style="thin">
        <color theme="0" tint="-0.34998626667073579"/>
      </right>
      <top style="thin">
        <color theme="0" tint="-0.34998626667073579"/>
      </top>
      <bottom/>
      <diagonal/>
    </border>
    <border>
      <left/>
      <right style="thin">
        <color theme="0" tint="-0.14999847407452621"/>
      </right>
      <top style="thin">
        <color theme="0" tint="-0.14999847407452621"/>
      </top>
      <bottom style="thin">
        <color theme="0" tint="-0.14999847407452621"/>
      </bottom>
      <diagonal/>
    </border>
    <border>
      <left style="thin">
        <color theme="0" tint="-0.34998626667073579"/>
      </left>
      <right style="thin">
        <color theme="0" tint="-0.14999847407452621"/>
      </right>
      <top style="thin">
        <color theme="0" tint="-0.34998626667073579"/>
      </top>
      <bottom/>
      <diagonal/>
    </border>
    <border>
      <left/>
      <right style="thin">
        <color theme="0" tint="-4.9989318521683403E-2"/>
      </right>
      <top/>
      <bottom style="thin">
        <color theme="0" tint="-0.14999847407452621"/>
      </bottom>
      <diagonal/>
    </border>
    <border>
      <left style="thin">
        <color theme="0" tint="-4.9989318521683403E-2"/>
      </left>
      <right style="thin">
        <color indexed="64"/>
      </right>
      <top style="thin">
        <color indexed="64"/>
      </top>
      <bottom style="thin">
        <color indexed="64"/>
      </bottom>
      <diagonal/>
    </border>
    <border>
      <left/>
      <right style="thin">
        <color theme="0" tint="-4.9989318521683403E-2"/>
      </right>
      <top style="medium">
        <color indexed="64"/>
      </top>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indexed="64"/>
      </left>
      <right style="thin">
        <color theme="0" tint="-4.9989318521683403E-2"/>
      </right>
      <top style="thin">
        <color indexed="64"/>
      </top>
      <bottom style="thin">
        <color indexed="64"/>
      </bottom>
      <diagonal/>
    </border>
    <border>
      <left/>
      <right style="thin">
        <color theme="0" tint="-4.9989318521683403E-2"/>
      </right>
      <top style="thin">
        <color indexed="64"/>
      </top>
      <bottom style="thin">
        <color indexed="64"/>
      </bottom>
      <diagonal/>
    </border>
    <border>
      <left style="thin">
        <color theme="0" tint="-4.9989318521683403E-2"/>
      </left>
      <right/>
      <top style="thin">
        <color theme="0" tint="-0.34998626667073579"/>
      </top>
      <bottom style="thin">
        <color theme="0" tint="-0.34998626667073579"/>
      </bottom>
      <diagonal/>
    </border>
    <border>
      <left/>
      <right style="thin">
        <color theme="0" tint="-4.9989318521683403E-2"/>
      </right>
      <top style="thin">
        <color theme="0" tint="-0.34998626667073579"/>
      </top>
      <bottom style="thin">
        <color theme="0" tint="-0.34998626667073579"/>
      </bottom>
      <diagonal/>
    </border>
    <border>
      <left style="thin">
        <color theme="0" tint="-4.9989318521683403E-2"/>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4.9989318521683403E-2"/>
      </right>
      <top style="thin">
        <color theme="0" tint="-0.34998626667073579"/>
      </top>
      <bottom style="thin">
        <color theme="0" tint="-0.34998626667073579"/>
      </bottom>
      <diagonal/>
    </border>
    <border>
      <left style="thin">
        <color theme="0" tint="-4.9989318521683403E-2"/>
      </left>
      <right style="thin">
        <color theme="0" tint="-0.34998626667073579"/>
      </right>
      <top/>
      <bottom style="thin">
        <color theme="0" tint="-0.34998626667073579"/>
      </bottom>
      <diagonal/>
    </border>
    <border>
      <left style="thin">
        <color theme="0" tint="-0.34998626667073579"/>
      </left>
      <right style="thin">
        <color theme="0" tint="-4.9989318521683403E-2"/>
      </right>
      <top/>
      <bottom style="thin">
        <color theme="0" tint="-0.34998626667073579"/>
      </bottom>
      <diagonal/>
    </border>
    <border>
      <left style="thin">
        <color theme="0" tint="-4.9989318521683403E-2"/>
      </left>
      <right style="thin">
        <color theme="0" tint="-0.34998626667073579"/>
      </right>
      <top style="thin">
        <color theme="0" tint="-0.34998626667073579"/>
      </top>
      <bottom style="thin">
        <color theme="0" tint="-4.9989318521683403E-2"/>
      </bottom>
      <diagonal/>
    </border>
    <border>
      <left style="thin">
        <color theme="0" tint="-0.34998626667073579"/>
      </left>
      <right style="thin">
        <color theme="0" tint="-0.34998626667073579"/>
      </right>
      <top style="thin">
        <color theme="0" tint="-0.34998626667073579"/>
      </top>
      <bottom style="thin">
        <color theme="0" tint="-4.9989318521683403E-2"/>
      </bottom>
      <diagonal/>
    </border>
    <border>
      <left style="thin">
        <color theme="0" tint="-0.34998626667073579"/>
      </left>
      <right style="thin">
        <color theme="0" tint="-4.9989318521683403E-2"/>
      </right>
      <top style="thin">
        <color theme="0" tint="-0.34998626667073579"/>
      </top>
      <bottom style="thin">
        <color theme="0" tint="-4.9989318521683403E-2"/>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242">
    <xf numFmtId="0" fontId="0" fillId="0" borderId="0" xfId="0"/>
    <xf numFmtId="0" fontId="3" fillId="0" borderId="0" xfId="0" applyFont="1" applyProtection="1">
      <protection locked="0"/>
    </xf>
    <xf numFmtId="0" fontId="3" fillId="0" borderId="0" xfId="0" applyFont="1"/>
    <xf numFmtId="0" fontId="8" fillId="0" borderId="0" xfId="0" applyFont="1" applyProtection="1">
      <protection locked="0"/>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pplyProtection="1">
      <alignment horizontal="center" vertical="center" wrapText="1"/>
      <protection locked="0"/>
    </xf>
    <xf numFmtId="0" fontId="11" fillId="5" borderId="8" xfId="0" applyFont="1" applyFill="1" applyBorder="1" applyAlignment="1">
      <alignment horizontal="center" vertical="center" wrapText="1" readingOrder="1"/>
    </xf>
    <xf numFmtId="0" fontId="7" fillId="0" borderId="0" xfId="0" applyFont="1" applyAlignment="1" applyProtection="1">
      <alignment horizontal="left" vertical="center" wrapText="1"/>
      <protection locked="0"/>
    </xf>
    <xf numFmtId="164" fontId="16" fillId="0" borderId="7" xfId="0" applyNumberFormat="1" applyFont="1" applyBorder="1" applyAlignment="1" applyProtection="1">
      <alignment horizontal="center" vertical="center" wrapText="1" readingOrder="1"/>
      <protection locked="0"/>
    </xf>
    <xf numFmtId="165" fontId="16" fillId="0" borderId="7" xfId="0" applyNumberFormat="1" applyFont="1" applyBorder="1" applyAlignment="1" applyProtection="1">
      <alignment horizontal="center" vertical="center" wrapText="1" readingOrder="1"/>
      <protection locked="0"/>
    </xf>
    <xf numFmtId="165" fontId="16" fillId="5" borderId="7" xfId="0" applyNumberFormat="1" applyFont="1" applyFill="1" applyBorder="1" applyAlignment="1" applyProtection="1">
      <alignment horizontal="center" vertical="center" wrapText="1" readingOrder="1"/>
      <protection locked="0"/>
    </xf>
    <xf numFmtId="164" fontId="16" fillId="0" borderId="7" xfId="0" applyNumberFormat="1" applyFont="1" applyBorder="1" applyAlignment="1" applyProtection="1">
      <alignment horizontal="center" vertical="center" wrapText="1"/>
      <protection locked="0"/>
    </xf>
    <xf numFmtId="10" fontId="16" fillId="4" borderId="7" xfId="1" applyNumberFormat="1" applyFont="1" applyFill="1" applyBorder="1" applyAlignment="1" applyProtection="1">
      <alignment horizontal="center" vertical="center" wrapText="1" readingOrder="1"/>
      <protection locked="0"/>
    </xf>
    <xf numFmtId="0" fontId="14" fillId="0" borderId="4" xfId="0" applyFont="1" applyBorder="1" applyAlignment="1">
      <alignment vertical="top"/>
    </xf>
    <xf numFmtId="4" fontId="9" fillId="0" borderId="4" xfId="0" applyNumberFormat="1" applyFont="1" applyBorder="1" applyAlignment="1">
      <alignment vertical="top" wrapText="1"/>
    </xf>
    <xf numFmtId="0" fontId="16" fillId="0" borderId="0" xfId="0" applyFont="1" applyProtection="1">
      <protection locked="0"/>
    </xf>
    <xf numFmtId="164" fontId="16" fillId="5" borderId="7" xfId="0" applyNumberFormat="1" applyFont="1" applyFill="1" applyBorder="1" applyAlignment="1" applyProtection="1">
      <alignment horizontal="center" vertical="center" wrapText="1" readingOrder="1"/>
      <protection locked="0"/>
    </xf>
    <xf numFmtId="0" fontId="16" fillId="0" borderId="7" xfId="0" applyFont="1" applyBorder="1" applyAlignment="1" applyProtection="1">
      <alignment vertical="center" wrapText="1"/>
      <protection locked="0"/>
    </xf>
    <xf numFmtId="0" fontId="16" fillId="0" borderId="12" xfId="0" applyFont="1" applyBorder="1" applyAlignment="1" applyProtection="1">
      <alignment vertical="center" wrapText="1"/>
      <protection locked="0"/>
    </xf>
    <xf numFmtId="9" fontId="16" fillId="0" borderId="12" xfId="0" applyNumberFormat="1" applyFont="1" applyBorder="1" applyAlignment="1" applyProtection="1">
      <alignment horizontal="center" vertical="center" wrapText="1" readingOrder="1"/>
      <protection locked="0"/>
    </xf>
    <xf numFmtId="165" fontId="16" fillId="0" borderId="12" xfId="0" applyNumberFormat="1" applyFont="1" applyBorder="1" applyAlignment="1" applyProtection="1">
      <alignment horizontal="center" vertical="center" wrapText="1" readingOrder="1"/>
      <protection locked="0"/>
    </xf>
    <xf numFmtId="165" fontId="16" fillId="5" borderId="12" xfId="0" applyNumberFormat="1" applyFont="1" applyFill="1" applyBorder="1" applyAlignment="1" applyProtection="1">
      <alignment horizontal="center" vertical="center" wrapText="1" readingOrder="1"/>
      <protection locked="0"/>
    </xf>
    <xf numFmtId="164" fontId="16" fillId="0" borderId="12" xfId="0" applyNumberFormat="1" applyFont="1" applyBorder="1" applyAlignment="1" applyProtection="1">
      <alignment horizontal="center" vertical="center" wrapText="1"/>
      <protection locked="0"/>
    </xf>
    <xf numFmtId="10" fontId="16" fillId="4" borderId="12" xfId="1" applyNumberFormat="1" applyFont="1" applyFill="1" applyBorder="1" applyAlignment="1" applyProtection="1">
      <alignment horizontal="center" vertical="center" wrapText="1" readingOrder="1"/>
      <protection locked="0"/>
    </xf>
    <xf numFmtId="0" fontId="11" fillId="6" borderId="19" xfId="0" applyFont="1" applyFill="1" applyBorder="1" applyAlignment="1" applyProtection="1">
      <alignment vertical="center" wrapText="1"/>
      <protection locked="0"/>
    </xf>
    <xf numFmtId="0" fontId="11" fillId="0" borderId="19" xfId="0" applyFont="1" applyBorder="1" applyAlignment="1" applyProtection="1">
      <alignment vertical="center" wrapText="1"/>
      <protection locked="0"/>
    </xf>
    <xf numFmtId="0" fontId="5" fillId="6" borderId="13" xfId="0" applyFont="1" applyFill="1" applyBorder="1" applyAlignment="1" applyProtection="1">
      <alignment vertical="center" wrapText="1"/>
      <protection locked="0"/>
    </xf>
    <xf numFmtId="0" fontId="11" fillId="0" borderId="13" xfId="0" applyFont="1" applyBorder="1" applyAlignment="1" applyProtection="1">
      <alignment vertical="center" wrapText="1"/>
      <protection locked="0"/>
    </xf>
    <xf numFmtId="0" fontId="14" fillId="0" borderId="4" xfId="0" applyFont="1" applyBorder="1" applyAlignment="1">
      <alignment vertical="top" wrapText="1"/>
    </xf>
    <xf numFmtId="4" fontId="9" fillId="0" borderId="4" xfId="0" applyNumberFormat="1" applyFont="1" applyBorder="1" applyAlignment="1">
      <alignment horizontal="right" vertical="center" wrapText="1"/>
    </xf>
    <xf numFmtId="4" fontId="9" fillId="0" borderId="4" xfId="0" applyNumberFormat="1" applyFont="1" applyBorder="1" applyAlignment="1">
      <alignment vertical="center" wrapText="1"/>
    </xf>
    <xf numFmtId="0" fontId="17" fillId="0" borderId="0" xfId="0" applyFont="1" applyProtection="1">
      <protection locked="0"/>
    </xf>
    <xf numFmtId="0" fontId="17" fillId="0" borderId="0" xfId="0" applyFont="1" applyAlignment="1" applyProtection="1">
      <alignment vertical="center"/>
      <protection locked="0"/>
    </xf>
    <xf numFmtId="9" fontId="16" fillId="9" borderId="12" xfId="0" applyNumberFormat="1" applyFont="1" applyFill="1" applyBorder="1" applyAlignment="1" applyProtection="1">
      <alignment horizontal="center" vertical="center" wrapText="1" readingOrder="1"/>
      <protection locked="0"/>
    </xf>
    <xf numFmtId="9" fontId="16" fillId="0" borderId="7" xfId="1" applyFont="1" applyBorder="1" applyAlignment="1" applyProtection="1">
      <alignment horizontal="center" vertical="center" wrapText="1" readingOrder="1"/>
      <protection locked="0"/>
    </xf>
    <xf numFmtId="1" fontId="16" fillId="0" borderId="7" xfId="0" applyNumberFormat="1" applyFont="1" applyBorder="1" applyAlignment="1" applyProtection="1">
      <alignment horizontal="center" vertical="center" wrapText="1" readingOrder="1"/>
      <protection locked="0"/>
    </xf>
    <xf numFmtId="165" fontId="16" fillId="3" borderId="7" xfId="0" applyNumberFormat="1" applyFont="1" applyFill="1" applyBorder="1" applyAlignment="1" applyProtection="1">
      <alignment horizontal="center" vertical="center" wrapText="1" readingOrder="1"/>
      <protection locked="0"/>
    </xf>
    <xf numFmtId="9" fontId="16" fillId="3" borderId="7" xfId="1" applyFont="1" applyFill="1" applyBorder="1" applyAlignment="1" applyProtection="1">
      <alignment horizontal="center" vertical="center" wrapText="1" readingOrder="1"/>
      <protection locked="0"/>
    </xf>
    <xf numFmtId="164" fontId="16" fillId="3" borderId="7" xfId="0" applyNumberFormat="1" applyFont="1" applyFill="1" applyBorder="1" applyAlignment="1" applyProtection="1">
      <alignment horizontal="center" vertical="center" wrapText="1" readingOrder="1"/>
      <protection locked="0"/>
    </xf>
    <xf numFmtId="9" fontId="16" fillId="8" borderId="7" xfId="1" applyFont="1" applyFill="1" applyBorder="1" applyAlignment="1" applyProtection="1">
      <alignment horizontal="center" vertical="center" wrapText="1" readingOrder="1"/>
      <protection locked="0"/>
    </xf>
    <xf numFmtId="9" fontId="3" fillId="0" borderId="0" xfId="0" applyNumberFormat="1" applyFont="1"/>
    <xf numFmtId="10" fontId="3" fillId="0" borderId="0" xfId="0" applyNumberFormat="1" applyFont="1"/>
    <xf numFmtId="167" fontId="3" fillId="0" borderId="0" xfId="0" applyNumberFormat="1" applyFont="1"/>
    <xf numFmtId="9" fontId="8" fillId="0" borderId="0" xfId="0" applyNumberFormat="1" applyFont="1" applyProtection="1">
      <protection locked="0"/>
    </xf>
    <xf numFmtId="0" fontId="4" fillId="7" borderId="19" xfId="0" applyFont="1" applyFill="1" applyBorder="1" applyAlignment="1">
      <alignment horizontal="left" vertical="center"/>
    </xf>
    <xf numFmtId="0" fontId="4" fillId="7" borderId="20" xfId="0" applyFont="1" applyFill="1" applyBorder="1" applyAlignment="1">
      <alignment horizontal="left" vertical="center"/>
    </xf>
    <xf numFmtId="0" fontId="16" fillId="0" borderId="7" xfId="0" applyFont="1" applyBorder="1" applyAlignment="1" applyProtection="1">
      <alignment horizontal="center" vertical="center" wrapText="1"/>
      <protection locked="0"/>
    </xf>
    <xf numFmtId="165" fontId="9" fillId="0" borderId="13" xfId="0" applyNumberFormat="1" applyFont="1" applyBorder="1" applyAlignment="1" applyProtection="1">
      <alignment horizontal="center" vertical="center" wrapText="1" readingOrder="1"/>
      <protection locked="0"/>
    </xf>
    <xf numFmtId="165" fontId="9" fillId="0" borderId="25" xfId="0" applyNumberFormat="1" applyFont="1" applyBorder="1" applyAlignment="1" applyProtection="1">
      <alignment horizontal="center" vertical="center" wrapText="1" readingOrder="1"/>
      <protection locked="0"/>
    </xf>
    <xf numFmtId="0" fontId="16" fillId="8" borderId="7" xfId="0" applyFont="1" applyFill="1" applyBorder="1" applyAlignment="1" applyProtection="1">
      <alignment vertical="center" wrapText="1"/>
      <protection locked="0"/>
    </xf>
    <xf numFmtId="0" fontId="16" fillId="8" borderId="12" xfId="0" applyFont="1" applyFill="1" applyBorder="1" applyAlignment="1" applyProtection="1">
      <alignment vertical="center" wrapText="1"/>
      <protection locked="0"/>
    </xf>
    <xf numFmtId="0" fontId="5" fillId="6" borderId="26" xfId="0" applyFont="1" applyFill="1" applyBorder="1" applyAlignment="1" applyProtection="1">
      <alignment vertical="center" wrapText="1"/>
      <protection locked="0"/>
    </xf>
    <xf numFmtId="0" fontId="5" fillId="0" borderId="31" xfId="0" applyFont="1" applyBorder="1" applyAlignment="1" applyProtection="1">
      <alignment vertical="center" wrapText="1"/>
      <protection locked="0"/>
    </xf>
    <xf numFmtId="0" fontId="5" fillId="6" borderId="29" xfId="0" applyFont="1" applyFill="1" applyBorder="1" applyAlignment="1" applyProtection="1">
      <alignment vertical="center" wrapText="1"/>
      <protection locked="0"/>
    </xf>
    <xf numFmtId="0" fontId="5" fillId="0" borderId="29" xfId="0" applyFont="1" applyBorder="1" applyAlignment="1" applyProtection="1">
      <alignment vertical="center" wrapText="1"/>
      <protection locked="0"/>
    </xf>
    <xf numFmtId="0" fontId="5" fillId="0" borderId="35" xfId="0" applyFont="1" applyBorder="1" applyAlignment="1" applyProtection="1">
      <alignment vertical="center" wrapText="1"/>
      <protection locked="0"/>
    </xf>
    <xf numFmtId="0" fontId="5" fillId="6" borderId="36" xfId="0" applyFont="1" applyFill="1" applyBorder="1" applyAlignment="1" applyProtection="1">
      <alignment vertical="center" wrapText="1"/>
      <protection locked="0"/>
    </xf>
    <xf numFmtId="0" fontId="5" fillId="0" borderId="38" xfId="0" applyFont="1" applyBorder="1" applyAlignment="1" applyProtection="1">
      <alignment vertical="center" wrapText="1"/>
      <protection locked="0"/>
    </xf>
    <xf numFmtId="0" fontId="5" fillId="0" borderId="39" xfId="0" applyFont="1" applyBorder="1" applyAlignment="1" applyProtection="1">
      <alignment vertical="center" wrapText="1"/>
      <protection locked="0"/>
    </xf>
    <xf numFmtId="0" fontId="5" fillId="0" borderId="41" xfId="0" applyFont="1" applyBorder="1" applyAlignment="1" applyProtection="1">
      <alignment vertical="center" wrapText="1"/>
      <protection locked="0"/>
    </xf>
    <xf numFmtId="0" fontId="4" fillId="7" borderId="0" xfId="0" applyFont="1" applyFill="1" applyAlignment="1">
      <alignment horizontal="left" vertical="center"/>
    </xf>
    <xf numFmtId="0" fontId="11" fillId="0" borderId="19" xfId="0" applyFont="1" applyBorder="1" applyAlignment="1">
      <alignment vertical="center"/>
    </xf>
    <xf numFmtId="0" fontId="14" fillId="0" borderId="19" xfId="0" applyFont="1" applyBorder="1"/>
    <xf numFmtId="0" fontId="11" fillId="0" borderId="19" xfId="0" applyFont="1" applyBorder="1" applyAlignment="1">
      <alignment vertical="center" wrapText="1"/>
    </xf>
    <xf numFmtId="0" fontId="9" fillId="0" borderId="19" xfId="0" applyFont="1" applyBorder="1"/>
    <xf numFmtId="0" fontId="9" fillId="0" borderId="0" xfId="0" applyFont="1"/>
    <xf numFmtId="0" fontId="11" fillId="5" borderId="60" xfId="0" applyFont="1" applyFill="1" applyBorder="1" applyAlignment="1">
      <alignment horizontal="center" vertical="center" wrapText="1" readingOrder="1"/>
    </xf>
    <xf numFmtId="0" fontId="11" fillId="5" borderId="61" xfId="0" applyFont="1" applyFill="1" applyBorder="1" applyAlignment="1">
      <alignment horizontal="center" vertical="center" wrapText="1" readingOrder="1"/>
    </xf>
    <xf numFmtId="0" fontId="16" fillId="0" borderId="56" xfId="0" applyFont="1" applyBorder="1" applyAlignment="1" applyProtection="1">
      <alignment vertical="center" wrapText="1"/>
      <protection locked="0"/>
    </xf>
    <xf numFmtId="166" fontId="16" fillId="4" borderId="57" xfId="0" applyNumberFormat="1" applyFont="1" applyFill="1" applyBorder="1" applyAlignment="1" applyProtection="1">
      <alignment horizontal="center" vertical="center" wrapText="1" readingOrder="1"/>
      <protection locked="0"/>
    </xf>
    <xf numFmtId="0" fontId="17" fillId="0" borderId="56" xfId="0" applyFont="1" applyBorder="1" applyAlignment="1" applyProtection="1">
      <alignment vertical="center" wrapText="1"/>
      <protection locked="0"/>
    </xf>
    <xf numFmtId="0" fontId="16" fillId="0" borderId="62" xfId="0" applyFont="1" applyBorder="1" applyAlignment="1" applyProtection="1">
      <alignment vertical="center" wrapText="1"/>
      <protection locked="0"/>
    </xf>
    <xf numFmtId="166" fontId="16" fillId="4" borderId="64" xfId="0" applyNumberFormat="1" applyFont="1" applyFill="1" applyBorder="1" applyAlignment="1" applyProtection="1">
      <alignment horizontal="center" vertical="center" wrapText="1" readingOrder="1"/>
      <protection locked="0"/>
    </xf>
    <xf numFmtId="0" fontId="11" fillId="0" borderId="34" xfId="0" applyFont="1" applyBorder="1" applyAlignment="1" applyProtection="1">
      <alignment vertical="center" wrapText="1"/>
      <protection locked="0"/>
    </xf>
    <xf numFmtId="0" fontId="7" fillId="0" borderId="25" xfId="0" applyFont="1" applyBorder="1" applyAlignment="1" applyProtection="1">
      <alignment horizontal="justify" vertical="center" wrapText="1"/>
      <protection locked="0"/>
    </xf>
    <xf numFmtId="0" fontId="7" fillId="0" borderId="40" xfId="0" applyFont="1" applyBorder="1" applyAlignment="1" applyProtection="1">
      <alignment horizontal="justify" vertical="center" wrapText="1"/>
      <protection locked="0"/>
    </xf>
    <xf numFmtId="0" fontId="12" fillId="6" borderId="27" xfId="0" applyFont="1" applyFill="1" applyBorder="1" applyAlignment="1" applyProtection="1">
      <alignment horizontal="left" vertical="center" wrapText="1"/>
      <protection locked="0"/>
    </xf>
    <xf numFmtId="0" fontId="12" fillId="6" borderId="28" xfId="0" applyFont="1" applyFill="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7" fillId="0" borderId="40" xfId="0" applyFont="1" applyBorder="1" applyAlignment="1" applyProtection="1">
      <alignment horizontal="left" vertical="center" wrapText="1"/>
      <protection locked="0"/>
    </xf>
    <xf numFmtId="0" fontId="7" fillId="0" borderId="49" xfId="0" applyFont="1" applyBorder="1" applyAlignment="1" applyProtection="1">
      <alignment horizontal="justify" vertical="center" wrapText="1"/>
      <protection locked="0"/>
    </xf>
    <xf numFmtId="0" fontId="7" fillId="0" borderId="44" xfId="0" applyFont="1" applyBorder="1" applyAlignment="1" applyProtection="1">
      <alignment horizontal="justify" vertical="center" wrapText="1"/>
      <protection locked="0"/>
    </xf>
    <xf numFmtId="0" fontId="7" fillId="0" borderId="45" xfId="0" applyFont="1" applyBorder="1" applyAlignment="1" applyProtection="1">
      <alignment horizontal="justify" vertical="center" wrapText="1"/>
      <protection locked="0"/>
    </xf>
    <xf numFmtId="0" fontId="7" fillId="0" borderId="42" xfId="0" applyFont="1" applyBorder="1" applyAlignment="1" applyProtection="1">
      <alignment horizontal="left" vertical="center" wrapText="1"/>
      <protection locked="0"/>
    </xf>
    <xf numFmtId="0" fontId="7" fillId="0" borderId="43" xfId="0" applyFont="1" applyBorder="1" applyAlignment="1" applyProtection="1">
      <alignment horizontal="left" vertical="center" wrapText="1"/>
      <protection locked="0"/>
    </xf>
    <xf numFmtId="0" fontId="7" fillId="0" borderId="13" xfId="0" applyFont="1" applyBorder="1" applyAlignment="1" applyProtection="1">
      <alignment horizontal="justify" vertical="center" wrapText="1"/>
      <protection locked="0"/>
    </xf>
    <xf numFmtId="0" fontId="7" fillId="0" borderId="33" xfId="0" applyFont="1" applyBorder="1" applyAlignment="1" applyProtection="1">
      <alignment horizontal="justify" vertical="center" wrapText="1"/>
      <protection locked="0"/>
    </xf>
    <xf numFmtId="0" fontId="12" fillId="6" borderId="17" xfId="0" applyFont="1" applyFill="1" applyBorder="1" applyAlignment="1" applyProtection="1">
      <alignment horizontal="left" vertical="center" wrapText="1"/>
      <protection locked="0"/>
    </xf>
    <xf numFmtId="0" fontId="12" fillId="6" borderId="37" xfId="0" applyFont="1" applyFill="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0" borderId="46" xfId="0" applyFont="1" applyBorder="1" applyAlignment="1" applyProtection="1">
      <alignment horizontal="left" vertical="center" wrapText="1"/>
      <protection locked="0"/>
    </xf>
    <xf numFmtId="0" fontId="7" fillId="0" borderId="47" xfId="0" applyFont="1" applyBorder="1" applyAlignment="1" applyProtection="1">
      <alignment horizontal="left" vertical="center" wrapText="1"/>
      <protection locked="0"/>
    </xf>
    <xf numFmtId="0" fontId="7" fillId="0" borderId="48" xfId="0" applyFont="1" applyBorder="1" applyAlignment="1" applyProtection="1">
      <alignment horizontal="left" vertical="center" wrapText="1"/>
      <protection locked="0"/>
    </xf>
    <xf numFmtId="0" fontId="7" fillId="0" borderId="14" xfId="0" applyFont="1" applyBorder="1" applyAlignment="1" applyProtection="1">
      <alignment horizontal="justify" vertical="center" wrapText="1"/>
      <protection locked="0"/>
    </xf>
    <xf numFmtId="0" fontId="7" fillId="0" borderId="15" xfId="0" applyFont="1" applyBorder="1" applyAlignment="1" applyProtection="1">
      <alignment horizontal="justify" vertical="center" wrapText="1"/>
      <protection locked="0"/>
    </xf>
    <xf numFmtId="0" fontId="7" fillId="0" borderId="32" xfId="0" applyFont="1" applyBorder="1" applyAlignment="1" applyProtection="1">
      <alignment horizontal="justify" vertical="center" wrapText="1"/>
      <protection locked="0"/>
    </xf>
    <xf numFmtId="0" fontId="12" fillId="6" borderId="30" xfId="0" applyFont="1" applyFill="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33"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4" fillId="2" borderId="0" xfId="0" applyFont="1" applyFill="1" applyAlignment="1">
      <alignment horizontal="left" vertical="center"/>
    </xf>
    <xf numFmtId="44" fontId="16" fillId="8" borderId="7" xfId="2" applyFont="1" applyFill="1" applyBorder="1" applyAlignment="1" applyProtection="1">
      <alignment horizontal="center" vertical="center" wrapText="1" readingOrder="1"/>
      <protection locked="0"/>
    </xf>
    <xf numFmtId="10" fontId="16" fillId="8" borderId="7" xfId="1" applyNumberFormat="1" applyFont="1" applyFill="1" applyBorder="1" applyAlignment="1" applyProtection="1">
      <alignment horizontal="center" vertical="center" wrapText="1" readingOrder="1"/>
    </xf>
    <xf numFmtId="0" fontId="4" fillId="7" borderId="0" xfId="0" applyFont="1" applyFill="1" applyAlignment="1">
      <alignment horizontal="left" vertical="center"/>
    </xf>
    <xf numFmtId="0" fontId="11" fillId="5" borderId="7" xfId="0" applyFont="1" applyFill="1" applyBorder="1" applyAlignment="1">
      <alignment horizontal="center" vertical="center" wrapText="1" readingOrder="1"/>
    </xf>
    <xf numFmtId="0" fontId="16" fillId="3" borderId="7" xfId="0" applyFont="1" applyFill="1" applyBorder="1" applyAlignment="1">
      <alignment vertical="top" wrapText="1"/>
    </xf>
    <xf numFmtId="44" fontId="16" fillId="8" borderId="6" xfId="2" applyFont="1" applyFill="1" applyBorder="1" applyAlignment="1" applyProtection="1">
      <alignment horizontal="center" vertical="center" wrapText="1" readingOrder="1"/>
      <protection locked="0"/>
    </xf>
    <xf numFmtId="44" fontId="16" fillId="8" borderId="9" xfId="2" applyFont="1" applyFill="1" applyBorder="1" applyAlignment="1" applyProtection="1">
      <alignment horizontal="center" vertical="center" wrapText="1" readingOrder="1"/>
      <protection locked="0"/>
    </xf>
    <xf numFmtId="44" fontId="16" fillId="8" borderId="5" xfId="2" applyFont="1" applyFill="1" applyBorder="1" applyAlignment="1" applyProtection="1">
      <alignment horizontal="center" vertical="center" wrapText="1" readingOrder="1"/>
      <protection locked="0"/>
    </xf>
    <xf numFmtId="0" fontId="4" fillId="2" borderId="19" xfId="0" applyFont="1" applyFill="1" applyBorder="1" applyAlignment="1">
      <alignment horizontal="left" vertical="center"/>
    </xf>
    <xf numFmtId="0" fontId="4" fillId="2" borderId="20" xfId="0" applyFont="1" applyFill="1" applyBorder="1" applyAlignment="1">
      <alignment horizontal="left" vertical="center"/>
    </xf>
    <xf numFmtId="0" fontId="4" fillId="7" borderId="21" xfId="0" applyFont="1" applyFill="1" applyBorder="1" applyAlignment="1">
      <alignment horizontal="left" vertical="center"/>
    </xf>
    <xf numFmtId="0" fontId="4" fillId="7" borderId="22" xfId="0" applyFont="1" applyFill="1" applyBorder="1" applyAlignment="1">
      <alignment horizontal="left" vertical="center"/>
    </xf>
    <xf numFmtId="0" fontId="4" fillId="7" borderId="23" xfId="0" applyFont="1" applyFill="1" applyBorder="1" applyAlignment="1">
      <alignment horizontal="left" vertical="center"/>
    </xf>
    <xf numFmtId="0" fontId="7" fillId="0" borderId="21"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16" fillId="0" borderId="1" xfId="0" applyFont="1" applyBorder="1" applyAlignment="1" applyProtection="1">
      <alignment horizontal="center"/>
      <protection locked="0"/>
    </xf>
    <xf numFmtId="0" fontId="10" fillId="0" borderId="2" xfId="0" applyFont="1" applyBorder="1" applyAlignment="1" applyProtection="1">
      <alignment horizontal="center"/>
      <protection locked="0"/>
    </xf>
    <xf numFmtId="0" fontId="17" fillId="3" borderId="5" xfId="0" applyFont="1" applyFill="1" applyBorder="1" applyAlignment="1">
      <alignment horizontal="center" vertical="center" wrapText="1" readingOrder="1"/>
    </xf>
    <xf numFmtId="0" fontId="17" fillId="3" borderId="6" xfId="0" applyFont="1" applyFill="1" applyBorder="1" applyAlignment="1">
      <alignment horizontal="center" vertical="center" wrapText="1" readingOrder="1"/>
    </xf>
    <xf numFmtId="0" fontId="17" fillId="3" borderId="9" xfId="0" applyFont="1" applyFill="1" applyBorder="1" applyAlignment="1">
      <alignment horizontal="center" vertical="center" wrapText="1" readingOrder="1"/>
    </xf>
    <xf numFmtId="0" fontId="9" fillId="0" borderId="4" xfId="0" applyFont="1" applyBorder="1" applyAlignment="1">
      <alignment horizontal="center" vertical="center" wrapText="1"/>
    </xf>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49" fontId="6" fillId="0" borderId="4" xfId="0" quotePrefix="1" applyNumberFormat="1"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6" fillId="0" borderId="0" xfId="0" applyFont="1" applyAlignment="1" applyProtection="1">
      <alignment horizontal="center"/>
      <protection locked="0"/>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4" fillId="7" borderId="19" xfId="0" applyFont="1" applyFill="1" applyBorder="1" applyAlignment="1">
      <alignment horizontal="left" vertical="center"/>
    </xf>
    <xf numFmtId="0" fontId="4" fillId="7" borderId="20" xfId="0" applyFont="1" applyFill="1" applyBorder="1" applyAlignment="1">
      <alignment horizontal="left" vertical="center"/>
    </xf>
    <xf numFmtId="0" fontId="18" fillId="6" borderId="0" xfId="0" applyFont="1" applyFill="1" applyAlignment="1" applyProtection="1">
      <alignment horizontal="left" vertical="center" wrapText="1"/>
      <protection locked="0"/>
    </xf>
    <xf numFmtId="0" fontId="18" fillId="6" borderId="20" xfId="0" applyFont="1" applyFill="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0" xfId="0" applyFont="1" applyAlignment="1" applyProtection="1">
      <alignment horizontal="justify" vertical="center" wrapText="1"/>
      <protection locked="0"/>
    </xf>
    <xf numFmtId="0" fontId="6" fillId="0" borderId="20" xfId="0" applyFont="1" applyBorder="1" applyAlignment="1" applyProtection="1">
      <alignment horizontal="justify" vertical="center" wrapText="1"/>
      <protection locked="0"/>
    </xf>
    <xf numFmtId="0" fontId="10" fillId="3" borderId="54" xfId="0" applyFont="1" applyFill="1" applyBorder="1" applyAlignment="1">
      <alignment horizontal="center" vertical="center" wrapText="1" readingOrder="1"/>
    </xf>
    <xf numFmtId="0" fontId="10" fillId="3" borderId="5" xfId="0" applyFont="1" applyFill="1" applyBorder="1" applyAlignment="1">
      <alignment horizontal="center" vertical="center" wrapText="1" readingOrder="1"/>
    </xf>
    <xf numFmtId="0" fontId="10" fillId="3" borderId="6" xfId="0" applyFont="1" applyFill="1" applyBorder="1" applyAlignment="1">
      <alignment horizontal="center" vertical="center" wrapText="1" readingOrder="1"/>
    </xf>
    <xf numFmtId="0" fontId="10" fillId="3" borderId="9" xfId="0" applyFont="1" applyFill="1" applyBorder="1" applyAlignment="1">
      <alignment horizontal="center" vertical="center" wrapText="1" readingOrder="1"/>
    </xf>
    <xf numFmtId="0" fontId="10" fillId="3" borderId="55" xfId="0" applyFont="1" applyFill="1" applyBorder="1" applyAlignment="1">
      <alignment horizontal="center" vertical="center" wrapText="1" readingOrder="1"/>
    </xf>
    <xf numFmtId="44" fontId="16" fillId="0" borderId="56" xfId="2" applyFont="1" applyFill="1" applyBorder="1" applyAlignment="1" applyProtection="1">
      <alignment horizontal="center" vertical="center" wrapText="1" readingOrder="1"/>
      <protection locked="0"/>
    </xf>
    <xf numFmtId="44" fontId="16" fillId="0" borderId="7" xfId="2" applyFont="1" applyFill="1" applyBorder="1" applyAlignment="1" applyProtection="1">
      <alignment horizontal="center" vertical="center" wrapText="1" readingOrder="1"/>
      <protection locked="0"/>
    </xf>
    <xf numFmtId="44" fontId="16" fillId="0" borderId="6" xfId="2" applyFont="1" applyFill="1" applyBorder="1" applyAlignment="1" applyProtection="1">
      <alignment horizontal="center" vertical="center" wrapText="1" readingOrder="1"/>
      <protection locked="0"/>
    </xf>
    <xf numFmtId="44" fontId="16" fillId="0" borderId="9" xfId="2" applyFont="1" applyFill="1" applyBorder="1" applyAlignment="1" applyProtection="1">
      <alignment horizontal="center" vertical="center" wrapText="1" readingOrder="1"/>
      <protection locked="0"/>
    </xf>
    <xf numFmtId="44" fontId="16" fillId="0" borderId="5" xfId="2" applyFont="1" applyFill="1" applyBorder="1" applyAlignment="1" applyProtection="1">
      <alignment horizontal="center" vertical="center" wrapText="1" readingOrder="1"/>
      <protection locked="0"/>
    </xf>
    <xf numFmtId="10" fontId="16" fillId="0" borderId="7" xfId="1" applyNumberFormat="1" applyFont="1" applyFill="1" applyBorder="1" applyAlignment="1" applyProtection="1">
      <alignment horizontal="center" vertical="center" wrapText="1" readingOrder="1"/>
    </xf>
    <xf numFmtId="10" fontId="16" fillId="0" borderId="57" xfId="1" applyNumberFormat="1" applyFont="1" applyFill="1" applyBorder="1" applyAlignment="1" applyProtection="1">
      <alignment horizontal="center" vertical="center" wrapText="1" readingOrder="1"/>
    </xf>
    <xf numFmtId="0" fontId="16" fillId="3" borderId="57" xfId="0" applyFont="1" applyFill="1" applyBorder="1" applyAlignment="1">
      <alignment vertical="top" wrapText="1"/>
    </xf>
    <xf numFmtId="0" fontId="6" fillId="0" borderId="50" xfId="0" applyFont="1" applyBorder="1" applyAlignment="1" applyProtection="1">
      <alignment horizontal="left" vertical="center" wrapText="1"/>
      <protection locked="0"/>
    </xf>
    <xf numFmtId="0" fontId="9" fillId="0" borderId="50" xfId="0" applyFont="1" applyBorder="1" applyAlignment="1">
      <alignment horizontal="center" vertical="center" wrapText="1"/>
    </xf>
    <xf numFmtId="0" fontId="9" fillId="0" borderId="3" xfId="0" applyFont="1" applyBorder="1" applyAlignment="1">
      <alignment horizontal="left" vertical="center" wrapText="1"/>
    </xf>
    <xf numFmtId="0" fontId="9" fillId="0" borderId="10" xfId="0" applyFont="1" applyBorder="1" applyAlignment="1">
      <alignment horizontal="left" vertical="center" wrapText="1"/>
    </xf>
    <xf numFmtId="0" fontId="9" fillId="0" borderId="51" xfId="0" applyFont="1" applyBorder="1" applyAlignment="1">
      <alignment horizontal="left" vertical="center" wrapText="1"/>
    </xf>
    <xf numFmtId="49" fontId="6" fillId="0" borderId="50" xfId="0" quotePrefix="1" applyNumberFormat="1" applyFont="1" applyBorder="1" applyAlignment="1" applyProtection="1">
      <alignment horizontal="left" vertical="center" wrapText="1"/>
      <protection locked="0"/>
    </xf>
    <xf numFmtId="0" fontId="6" fillId="0" borderId="13" xfId="0" applyFont="1" applyBorder="1" applyAlignment="1" applyProtection="1">
      <alignment horizontal="justify" vertical="center" wrapText="1"/>
      <protection locked="0"/>
    </xf>
    <xf numFmtId="0" fontId="4" fillId="2" borderId="13" xfId="0" applyFont="1" applyFill="1" applyBorder="1" applyAlignment="1">
      <alignment horizontal="left" vertical="center"/>
    </xf>
    <xf numFmtId="0" fontId="12" fillId="6" borderId="13" xfId="0" applyFont="1" applyFill="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34" xfId="0" applyFont="1" applyBorder="1" applyAlignment="1" applyProtection="1">
      <alignment horizontal="justify" vertical="center" wrapText="1"/>
      <protection locked="0"/>
    </xf>
    <xf numFmtId="0" fontId="4" fillId="7" borderId="58" xfId="0" applyFont="1" applyFill="1" applyBorder="1" applyAlignment="1">
      <alignment horizontal="left" vertical="center"/>
    </xf>
    <xf numFmtId="0" fontId="4" fillId="7" borderId="11" xfId="0" applyFont="1" applyFill="1" applyBorder="1" applyAlignment="1">
      <alignment horizontal="left" vertical="center"/>
    </xf>
    <xf numFmtId="0" fontId="4" fillId="7" borderId="59" xfId="0" applyFont="1" applyFill="1" applyBorder="1" applyAlignment="1">
      <alignment horizontal="left" vertical="center"/>
    </xf>
    <xf numFmtId="0" fontId="11" fillId="0" borderId="19"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0" fontId="4" fillId="2" borderId="24" xfId="0" applyFont="1" applyFill="1" applyBorder="1" applyAlignment="1">
      <alignment horizontal="left" vertical="center"/>
    </xf>
    <xf numFmtId="0" fontId="4" fillId="2" borderId="52" xfId="0" applyFont="1" applyFill="1" applyBorder="1" applyAlignment="1">
      <alignment horizontal="left" vertical="center"/>
    </xf>
    <xf numFmtId="0" fontId="4" fillId="2" borderId="27" xfId="0" applyFont="1" applyFill="1" applyBorder="1" applyAlignment="1">
      <alignment horizontal="left" vertical="center"/>
    </xf>
    <xf numFmtId="0" fontId="4" fillId="2" borderId="53" xfId="0" applyFont="1" applyFill="1" applyBorder="1" applyAlignment="1">
      <alignment horizontal="left" vertical="center"/>
    </xf>
    <xf numFmtId="0" fontId="4" fillId="7" borderId="14" xfId="0" applyFont="1" applyFill="1" applyBorder="1" applyAlignment="1">
      <alignment horizontal="left" vertical="center"/>
    </xf>
    <xf numFmtId="0" fontId="4" fillId="7" borderId="15" xfId="0" applyFont="1" applyFill="1" applyBorder="1" applyAlignment="1">
      <alignment horizontal="left" vertical="center"/>
    </xf>
    <xf numFmtId="0" fontId="4" fillId="7" borderId="63" xfId="0" applyFont="1" applyFill="1" applyBorder="1" applyAlignment="1">
      <alignment horizontal="left" vertical="center"/>
    </xf>
    <xf numFmtId="0" fontId="4" fillId="7" borderId="13" xfId="0" applyFont="1" applyFill="1" applyBorder="1" applyAlignment="1">
      <alignment horizontal="left" vertical="center"/>
    </xf>
    <xf numFmtId="0" fontId="6" fillId="0" borderId="13" xfId="0" applyFont="1" applyBorder="1" applyAlignment="1" applyProtection="1">
      <alignment horizontal="left" vertical="top" wrapText="1"/>
      <protection locked="0"/>
    </xf>
    <xf numFmtId="0" fontId="7" fillId="0" borderId="17" xfId="0" applyFont="1" applyBorder="1" applyAlignment="1" applyProtection="1">
      <alignment horizontal="center" vertical="center" wrapText="1"/>
      <protection locked="0"/>
    </xf>
    <xf numFmtId="0" fontId="4" fillId="2" borderId="26" xfId="0" applyFont="1" applyFill="1" applyBorder="1" applyAlignment="1">
      <alignment horizontal="left" vertical="center"/>
    </xf>
    <xf numFmtId="0" fontId="4" fillId="2" borderId="28" xfId="0" applyFont="1" applyFill="1" applyBorder="1" applyAlignment="1">
      <alignment horizontal="left" vertical="center"/>
    </xf>
    <xf numFmtId="0" fontId="4" fillId="7" borderId="35" xfId="0" applyFont="1" applyFill="1" applyBorder="1" applyAlignment="1">
      <alignment horizontal="left" vertical="center"/>
    </xf>
    <xf numFmtId="0" fontId="4" fillId="7" borderId="65" xfId="0" applyFont="1" applyFill="1" applyBorder="1" applyAlignment="1">
      <alignment horizontal="left" vertical="center"/>
    </xf>
    <xf numFmtId="0" fontId="7" fillId="0" borderId="35" xfId="0" applyFont="1" applyBorder="1" applyAlignment="1" applyProtection="1">
      <alignment horizontal="left" vertical="center" wrapText="1"/>
      <protection locked="0"/>
    </xf>
    <xf numFmtId="0" fontId="7" fillId="0" borderId="65" xfId="0" applyFont="1" applyBorder="1" applyAlignment="1" applyProtection="1">
      <alignment horizontal="left" vertical="center" wrapText="1"/>
      <protection locked="0"/>
    </xf>
    <xf numFmtId="0" fontId="7" fillId="0" borderId="29"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37" xfId="0" applyFont="1" applyBorder="1" applyAlignment="1" applyProtection="1">
      <alignment horizontal="center" vertical="center" wrapText="1"/>
      <protection locked="0"/>
    </xf>
    <xf numFmtId="0" fontId="14" fillId="0" borderId="66" xfId="0" applyFont="1" applyBorder="1" applyAlignment="1">
      <alignment vertical="top"/>
    </xf>
    <xf numFmtId="0" fontId="8" fillId="0" borderId="0" xfId="0" applyFont="1" applyBorder="1" applyProtection="1">
      <protection locked="0"/>
    </xf>
    <xf numFmtId="0" fontId="16" fillId="0" borderId="0" xfId="0" applyFont="1" applyBorder="1" applyProtection="1">
      <protection locked="0"/>
    </xf>
    <xf numFmtId="0" fontId="8" fillId="0" borderId="30" xfId="0" applyFont="1" applyBorder="1" applyProtection="1">
      <protection locked="0"/>
    </xf>
    <xf numFmtId="0" fontId="17" fillId="0" borderId="0" xfId="0" applyFont="1" applyBorder="1" applyProtection="1">
      <protection locked="0"/>
    </xf>
    <xf numFmtId="0" fontId="10" fillId="0" borderId="67" xfId="0" applyFont="1" applyBorder="1" applyAlignment="1" applyProtection="1">
      <alignment horizontal="center"/>
      <protection locked="0"/>
    </xf>
    <xf numFmtId="0" fontId="14" fillId="0" borderId="66" xfId="0" applyFont="1" applyBorder="1" applyAlignment="1">
      <alignment vertical="top" wrapText="1"/>
    </xf>
    <xf numFmtId="0" fontId="17" fillId="0" borderId="0" xfId="0" applyFont="1" applyBorder="1" applyAlignment="1" applyProtection="1">
      <alignment horizontal="left" vertical="center" wrapText="1"/>
      <protection locked="0"/>
    </xf>
    <xf numFmtId="0" fontId="17" fillId="0" borderId="0" xfId="0" applyFont="1" applyBorder="1" applyAlignment="1" applyProtection="1">
      <alignment vertical="center"/>
      <protection locked="0"/>
    </xf>
    <xf numFmtId="0" fontId="17" fillId="0" borderId="0" xfId="0" applyFont="1" applyBorder="1" applyAlignment="1" applyProtection="1">
      <alignment horizontal="center" vertical="center" wrapText="1"/>
      <protection locked="0"/>
    </xf>
    <xf numFmtId="0" fontId="17" fillId="0" borderId="30" xfId="0" applyFont="1" applyBorder="1" applyAlignment="1" applyProtection="1">
      <alignment horizontal="center" vertical="center" wrapText="1"/>
      <protection locked="0"/>
    </xf>
    <xf numFmtId="0" fontId="8" fillId="0" borderId="38" xfId="0" applyFont="1" applyBorder="1" applyProtection="1">
      <protection locked="0"/>
    </xf>
    <xf numFmtId="0" fontId="8" fillId="0" borderId="68" xfId="0" applyFont="1" applyBorder="1" applyProtection="1">
      <protection locked="0"/>
    </xf>
    <xf numFmtId="0" fontId="8" fillId="0" borderId="69" xfId="0" applyFont="1" applyBorder="1" applyProtection="1">
      <protection locked="0"/>
    </xf>
    <xf numFmtId="0" fontId="4" fillId="7" borderId="29" xfId="0" applyFont="1" applyFill="1" applyBorder="1" applyAlignment="1">
      <alignment horizontal="left" vertical="center"/>
    </xf>
    <xf numFmtId="0" fontId="4" fillId="7" borderId="0" xfId="0" applyFont="1" applyFill="1" applyBorder="1" applyAlignment="1">
      <alignment horizontal="left" vertical="center"/>
    </xf>
    <xf numFmtId="0" fontId="4" fillId="7" borderId="30" xfId="0" applyFont="1" applyFill="1" applyBorder="1" applyAlignment="1">
      <alignment horizontal="left" vertical="center"/>
    </xf>
    <xf numFmtId="0" fontId="11" fillId="0" borderId="29" xfId="0" applyFont="1" applyBorder="1" applyAlignment="1">
      <alignment vertical="center"/>
    </xf>
    <xf numFmtId="49" fontId="6" fillId="0" borderId="70" xfId="0" quotePrefix="1" applyNumberFormat="1" applyFont="1" applyBorder="1" applyAlignment="1" applyProtection="1">
      <alignment horizontal="left" vertical="center" wrapText="1"/>
      <protection locked="0"/>
    </xf>
    <xf numFmtId="0" fontId="14" fillId="0" borderId="29" xfId="0" applyFont="1" applyBorder="1"/>
    <xf numFmtId="0" fontId="6" fillId="0" borderId="70" xfId="0" applyFont="1" applyBorder="1" applyAlignment="1" applyProtection="1">
      <alignment horizontal="left" vertical="center" wrapText="1"/>
      <protection locked="0"/>
    </xf>
    <xf numFmtId="0" fontId="4" fillId="2" borderId="29" xfId="0" applyFont="1" applyFill="1" applyBorder="1" applyAlignment="1">
      <alignment horizontal="left" vertical="center"/>
    </xf>
    <xf numFmtId="0" fontId="4" fillId="2" borderId="0" xfId="0" applyFont="1" applyFill="1" applyBorder="1" applyAlignment="1">
      <alignment horizontal="left" vertical="center"/>
    </xf>
    <xf numFmtId="0" fontId="4" fillId="2" borderId="30" xfId="0" applyFont="1" applyFill="1" applyBorder="1" applyAlignment="1">
      <alignment horizontal="left" vertical="center"/>
    </xf>
    <xf numFmtId="0" fontId="9" fillId="0" borderId="70" xfId="0" applyFont="1" applyBorder="1" applyAlignment="1">
      <alignment horizontal="center" vertical="center" wrapText="1"/>
    </xf>
    <xf numFmtId="0" fontId="6" fillId="0" borderId="71" xfId="0" applyFont="1" applyBorder="1" applyAlignment="1">
      <alignment horizontal="left" vertical="center" wrapText="1"/>
    </xf>
    <xf numFmtId="0" fontId="6" fillId="0" borderId="0" xfId="0" applyFont="1" applyBorder="1" applyAlignment="1" applyProtection="1">
      <alignment horizontal="left" vertical="center" wrapText="1"/>
      <protection locked="0"/>
    </xf>
    <xf numFmtId="0" fontId="6" fillId="0" borderId="30" xfId="0" applyFont="1" applyBorder="1" applyAlignment="1" applyProtection="1">
      <alignment horizontal="left" vertical="center" wrapText="1"/>
      <protection locked="0"/>
    </xf>
    <xf numFmtId="0" fontId="11" fillId="0" borderId="29" xfId="0" applyFont="1" applyBorder="1" applyAlignment="1">
      <alignment vertical="center" wrapText="1"/>
    </xf>
    <xf numFmtId="0" fontId="17" fillId="3" borderId="72" xfId="0" applyFont="1" applyFill="1" applyBorder="1" applyAlignment="1">
      <alignment horizontal="center" vertical="center" wrapText="1" readingOrder="1"/>
    </xf>
    <xf numFmtId="0" fontId="17" fillId="3" borderId="73" xfId="0" applyFont="1" applyFill="1" applyBorder="1" applyAlignment="1">
      <alignment horizontal="center" vertical="center" wrapText="1" readingOrder="1"/>
    </xf>
    <xf numFmtId="44" fontId="16" fillId="8" borderId="74" xfId="2" applyFont="1" applyFill="1" applyBorder="1" applyAlignment="1" applyProtection="1">
      <alignment horizontal="center" vertical="center" wrapText="1" readingOrder="1"/>
      <protection locked="0"/>
    </xf>
    <xf numFmtId="10" fontId="16" fillId="8" borderId="75" xfId="1" applyNumberFormat="1" applyFont="1" applyFill="1" applyBorder="1" applyAlignment="1" applyProtection="1">
      <alignment horizontal="center" vertical="center" wrapText="1" readingOrder="1"/>
    </xf>
    <xf numFmtId="0" fontId="9" fillId="0" borderId="29" xfId="0" applyFont="1" applyBorder="1"/>
    <xf numFmtId="0" fontId="9" fillId="0" borderId="0" xfId="0" applyFont="1" applyBorder="1" applyProtection="1">
      <protection locked="0"/>
    </xf>
    <xf numFmtId="0" fontId="16" fillId="3" borderId="75" xfId="0" applyFont="1" applyFill="1" applyBorder="1" applyAlignment="1">
      <alignment vertical="top" wrapText="1"/>
    </xf>
    <xf numFmtId="0" fontId="11" fillId="5" borderId="76" xfId="0" applyFont="1" applyFill="1" applyBorder="1" applyAlignment="1">
      <alignment horizontal="center" vertical="center" wrapText="1" readingOrder="1"/>
    </xf>
    <xf numFmtId="0" fontId="11" fillId="5" borderId="77" xfId="0" applyFont="1" applyFill="1" applyBorder="1" applyAlignment="1">
      <alignment horizontal="center" vertical="center" wrapText="1" readingOrder="1"/>
    </xf>
    <xf numFmtId="0" fontId="17" fillId="0" borderId="74" xfId="0" applyFont="1" applyBorder="1" applyAlignment="1" applyProtection="1">
      <alignment vertical="center" wrapText="1"/>
      <protection locked="0"/>
    </xf>
    <xf numFmtId="166" fontId="16" fillId="4" borderId="75" xfId="0" applyNumberFormat="1" applyFont="1" applyFill="1" applyBorder="1" applyAlignment="1" applyProtection="1">
      <alignment horizontal="center" vertical="center" wrapText="1" readingOrder="1"/>
      <protection locked="0"/>
    </xf>
    <xf numFmtId="0" fontId="16" fillId="0" borderId="74" xfId="0" applyFont="1" applyBorder="1" applyAlignment="1" applyProtection="1">
      <alignment vertical="center" wrapText="1"/>
      <protection locked="0"/>
    </xf>
    <xf numFmtId="0" fontId="16" fillId="0" borderId="78" xfId="0" applyFont="1" applyBorder="1" applyAlignment="1" applyProtection="1">
      <alignment vertical="center" wrapText="1"/>
      <protection locked="0"/>
    </xf>
    <xf numFmtId="0" fontId="16" fillId="0" borderId="79" xfId="0" applyFont="1" applyBorder="1" applyAlignment="1" applyProtection="1">
      <alignment vertical="center" wrapText="1"/>
      <protection locked="0"/>
    </xf>
    <xf numFmtId="9" fontId="16" fillId="0" borderId="79" xfId="0" applyNumberFormat="1" applyFont="1" applyBorder="1" applyAlignment="1" applyProtection="1">
      <alignment horizontal="center" vertical="center" wrapText="1" readingOrder="1"/>
      <protection locked="0"/>
    </xf>
    <xf numFmtId="165" fontId="16" fillId="0" borderId="79" xfId="0" applyNumberFormat="1" applyFont="1" applyBorder="1" applyAlignment="1" applyProtection="1">
      <alignment horizontal="center" vertical="center" wrapText="1" readingOrder="1"/>
      <protection locked="0"/>
    </xf>
    <xf numFmtId="9" fontId="16" fillId="5" borderId="79" xfId="0" applyNumberFormat="1" applyFont="1" applyFill="1" applyBorder="1" applyAlignment="1" applyProtection="1">
      <alignment horizontal="center" vertical="center" wrapText="1" readingOrder="1"/>
      <protection locked="0"/>
    </xf>
    <xf numFmtId="165" fontId="16" fillId="5" borderId="79" xfId="0" applyNumberFormat="1" applyFont="1" applyFill="1" applyBorder="1" applyAlignment="1" applyProtection="1">
      <alignment horizontal="center" vertical="center" wrapText="1" readingOrder="1"/>
      <protection locked="0"/>
    </xf>
    <xf numFmtId="9" fontId="16" fillId="0" borderId="79" xfId="0" applyNumberFormat="1" applyFont="1" applyBorder="1" applyAlignment="1" applyProtection="1">
      <alignment horizontal="center" vertical="center" wrapText="1"/>
      <protection locked="0"/>
    </xf>
    <xf numFmtId="10" fontId="16" fillId="4" borderId="79" xfId="1" applyNumberFormat="1" applyFont="1" applyFill="1" applyBorder="1" applyAlignment="1" applyProtection="1">
      <alignment horizontal="center" vertical="center" wrapText="1" readingOrder="1"/>
      <protection locked="0"/>
    </xf>
    <xf numFmtId="166" fontId="16" fillId="4" borderId="80" xfId="0" applyNumberFormat="1" applyFont="1" applyFill="1" applyBorder="1" applyAlignment="1" applyProtection="1">
      <alignment horizontal="center" vertical="center" wrapText="1" readingOrder="1"/>
      <protection locked="0"/>
    </xf>
    <xf numFmtId="0" fontId="12" fillId="6" borderId="0" xfId="0" applyFont="1" applyFill="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cellXfs>
  <cellStyles count="3">
    <cellStyle name="Moneda" xfId="2" builtinId="4"/>
    <cellStyle name="Normal" xfId="0" builtinId="0"/>
    <cellStyle name="Porcentaje" xfId="1" builtinId="5"/>
  </cellStyles>
  <dxfs count="45">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4"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Verdana"/>
        <scheme val="none"/>
      </font>
      <numFmt numFmtId="4" formatCode="#,##0.00"/>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34998626667073579"/>
        </left>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auto="1"/>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right style="thin">
          <color theme="0" tint="-0.34998626667073579"/>
        </right>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general" vertical="center" textRotation="0" wrapText="1" indent="0" justifyLastLine="0" shrinkToFit="0" readingOrder="0"/>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3" formatCode="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3" formatCode="0%"/>
      <fill>
        <patternFill patternType="solid">
          <fgColor indexed="64"/>
          <bgColor theme="2" tint="-9.9978637043366805E-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3" formatCode="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2" defaultTableStyle="TableStyleMedium2" defaultPivotStyle="PivotStyleLight16">
    <tableStyle name="Estilo de tabla 1" pivot="0" count="0" xr9:uid="{00000000-0011-0000-FFFF-FFFF00000000}"/>
    <tableStyle name="Invisible" pivot="0" table="0" count="0" xr9:uid="{00000000-0011-0000-FFFF-FFFF01000000}"/>
  </tableStyles>
  <colors>
    <mruColors>
      <color rgb="FFEE2A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3:J29" totalsRowShown="0" headerRowDxfId="44" dataDxfId="42" headerRowBorderDxfId="43" tableBorderDxfId="41" totalsRowBorderDxfId="4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calculatedColumnFormula>IF(G24&gt;0,G24/E24,0)</calculatedColumnFormula>
    </tableColumn>
    <tableColumn id="8" xr3:uid="{00000000-0010-0000-0000-000008000000}" name="Financiero _x000a_(%) _x000a_H=F/D" dataDxfId="0">
      <calculatedColumnFormula>IF(H24&gt;0,H24/F24,0)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a16" displayName="Tabla16" ref="A23:J24" totalsRowShown="0" headerRowDxfId="39" dataDxfId="37" headerRowBorderDxfId="38" tableBorderDxfId="36" totalsRowBorderDxfId="35">
  <tableColumns count="10">
    <tableColumn id="1" xr3:uid="{00000000-0010-0000-0100-000001000000}" name="Producto" dataDxfId="34"/>
    <tableColumn id="2" xr3:uid="{00000000-0010-0000-0100-000002000000}" name="Indicador" dataDxfId="33"/>
    <tableColumn id="3" xr3:uid="{00000000-0010-0000-0100-000003000000}" name="Física_x000a_(A)" dataDxfId="32"/>
    <tableColumn id="4" xr3:uid="{00000000-0010-0000-0100-000004000000}" name="Financiera_x000a_(B)" dataDxfId="31"/>
    <tableColumn id="9" xr3:uid="{00000000-0010-0000-0100-000009000000}" name="Física_x000a_(C)" dataDxfId="30"/>
    <tableColumn id="10" xr3:uid="{00000000-0010-0000-0100-00000A000000}" name="Financiera_x000a_(D)" dataDxfId="29"/>
    <tableColumn id="5" xr3:uid="{00000000-0010-0000-0100-000005000000}" name="Física _x000a_(E)" dataDxfId="28"/>
    <tableColumn id="6" xr3:uid="{00000000-0010-0000-0100-000006000000}" name="Financiera _x000a_ (F)" dataDxfId="27"/>
    <tableColumn id="7" xr3:uid="{00000000-0010-0000-0100-000007000000}" name="Física _x000a_(%)_x000a_ G=E/C" dataDxfId="26" dataCellStyle="Porcentaje">
      <calculatedColumnFormula>IF(G24&gt;0,G24/E24,0)</calculatedColumnFormula>
    </tableColumn>
    <tableColumn id="8" xr3:uid="{00000000-0010-0000-0100-000008000000}" name="Financiero _x000a_(%) _x000a_H=F/D" dataDxfId="25">
      <calculatedColumnFormula>IF(H24&gt;0,H24/F24,0)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a18" displayName="Tabla18" ref="A23:J28" totalsRowShown="0" headerRowDxfId="24" dataDxfId="22" headerRowBorderDxfId="23" tableBorderDxfId="21" totalsRowBorderDxfId="20">
  <tableColumns count="10">
    <tableColumn id="1" xr3:uid="{00000000-0010-0000-0200-000001000000}" name="Producto" dataDxfId="19"/>
    <tableColumn id="2" xr3:uid="{00000000-0010-0000-0200-000002000000}" name="Indicador" dataDxfId="18"/>
    <tableColumn id="3" xr3:uid="{00000000-0010-0000-0200-000003000000}" name="Física_x000a_(A)" dataDxfId="17"/>
    <tableColumn id="4" xr3:uid="{00000000-0010-0000-0200-000004000000}" name="Financiera_x000a_(B)" dataDxfId="16"/>
    <tableColumn id="9" xr3:uid="{00000000-0010-0000-0200-000009000000}" name="Física_x000a_(C)" dataDxfId="15"/>
    <tableColumn id="10" xr3:uid="{00000000-0010-0000-0200-00000A000000}" name="Financiera_x000a_(D)" dataDxfId="14"/>
    <tableColumn id="5" xr3:uid="{00000000-0010-0000-0200-000005000000}" name="Física _x000a_(E)" dataDxfId="13"/>
    <tableColumn id="6" xr3:uid="{00000000-0010-0000-0200-000006000000}" name="Financiera _x000a_ (F)" dataDxfId="12"/>
    <tableColumn id="7" xr3:uid="{00000000-0010-0000-0200-000007000000}" name="Física _x000a_(%)_x000a_ G=E/C" dataDxfId="11" dataCellStyle="Porcentaje">
      <calculatedColumnFormula>IF(G24&gt;0,G24/E24,0)</calculatedColumnFormula>
    </tableColumn>
    <tableColumn id="8" xr3:uid="{00000000-0010-0000-0200-000008000000}" name="Financiero _x000a_(%) _x000a_H=F/D" dataDxfId="10">
      <calculatedColumnFormula>IF(H24&gt;0,H24/F24,0)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57"/>
  <sheetViews>
    <sheetView tabSelected="1" view="pageBreakPreview" topLeftCell="A13" zoomScale="80" zoomScaleNormal="85" zoomScaleSheetLayoutView="80" zoomScalePageLayoutView="80" workbookViewId="0">
      <selection activeCell="B14" sqref="B14:J14"/>
    </sheetView>
  </sheetViews>
  <sheetFormatPr baseColWidth="10" defaultColWidth="11.42578125" defaultRowHeight="14.25" x14ac:dyDescent="0.2"/>
  <cols>
    <col min="1" max="1" width="26.85546875" style="3" customWidth="1"/>
    <col min="2" max="2" width="19.28515625" style="3" bestFit="1" customWidth="1"/>
    <col min="3" max="3" width="12.7109375" style="3" customWidth="1"/>
    <col min="4" max="4" width="19.42578125" style="3" customWidth="1"/>
    <col min="5" max="5" width="12.7109375" style="3" customWidth="1"/>
    <col min="6" max="6" width="19.5703125" style="3" customWidth="1"/>
    <col min="7" max="7" width="12.7109375" style="3" customWidth="1"/>
    <col min="8" max="8" width="17.28515625" style="3" customWidth="1"/>
    <col min="9" max="9" width="12.7109375" style="3" customWidth="1"/>
    <col min="10" max="10" width="14" style="3" customWidth="1"/>
    <col min="11" max="16384" width="11.42578125" style="2"/>
  </cols>
  <sheetData>
    <row r="1" spans="1:10" ht="21" customHeight="1" x14ac:dyDescent="0.2">
      <c r="A1" s="181" t="s">
        <v>0</v>
      </c>
      <c r="B1" s="173"/>
      <c r="C1" s="173"/>
      <c r="D1" s="173"/>
      <c r="E1" s="173"/>
      <c r="F1" s="173"/>
      <c r="G1" s="173"/>
      <c r="H1" s="173"/>
      <c r="I1" s="173"/>
      <c r="J1" s="182"/>
    </row>
    <row r="2" spans="1:10" ht="21" customHeight="1" x14ac:dyDescent="0.2">
      <c r="A2" s="204" t="s">
        <v>1</v>
      </c>
      <c r="B2" s="205"/>
      <c r="C2" s="205"/>
      <c r="D2" s="205"/>
      <c r="E2" s="205"/>
      <c r="F2" s="205"/>
      <c r="G2" s="205"/>
      <c r="H2" s="205"/>
      <c r="I2" s="205"/>
      <c r="J2" s="206"/>
    </row>
    <row r="3" spans="1:10" ht="19.5" customHeight="1" x14ac:dyDescent="0.2">
      <c r="A3" s="207" t="s">
        <v>2</v>
      </c>
      <c r="B3" s="128" t="s">
        <v>3</v>
      </c>
      <c r="C3" s="128"/>
      <c r="D3" s="128"/>
      <c r="E3" s="128"/>
      <c r="F3" s="128"/>
      <c r="G3" s="128"/>
      <c r="H3" s="128"/>
      <c r="I3" s="128"/>
      <c r="J3" s="208"/>
    </row>
    <row r="4" spans="1:10" ht="18.75" customHeight="1" x14ac:dyDescent="0.2">
      <c r="A4" s="209" t="s">
        <v>4</v>
      </c>
      <c r="B4" s="128" t="s">
        <v>5</v>
      </c>
      <c r="C4" s="128"/>
      <c r="D4" s="128"/>
      <c r="E4" s="128"/>
      <c r="F4" s="128"/>
      <c r="G4" s="128"/>
      <c r="H4" s="128"/>
      <c r="I4" s="128"/>
      <c r="J4" s="208"/>
    </row>
    <row r="5" spans="1:10" ht="19.5" customHeight="1" x14ac:dyDescent="0.2">
      <c r="A5" s="209" t="s">
        <v>6</v>
      </c>
      <c r="B5" s="128" t="s">
        <v>7</v>
      </c>
      <c r="C5" s="128"/>
      <c r="D5" s="128"/>
      <c r="E5" s="128"/>
      <c r="F5" s="128"/>
      <c r="G5" s="128"/>
      <c r="H5" s="128"/>
      <c r="I5" s="128"/>
      <c r="J5" s="208"/>
    </row>
    <row r="6" spans="1:10" ht="50.25" customHeight="1" x14ac:dyDescent="0.2">
      <c r="A6" s="207" t="s">
        <v>8</v>
      </c>
      <c r="B6" s="129" t="s">
        <v>9</v>
      </c>
      <c r="C6" s="129"/>
      <c r="D6" s="129"/>
      <c r="E6" s="129"/>
      <c r="F6" s="129"/>
      <c r="G6" s="129"/>
      <c r="H6" s="129"/>
      <c r="I6" s="129"/>
      <c r="J6" s="210"/>
    </row>
    <row r="7" spans="1:10" ht="55.5" customHeight="1" x14ac:dyDescent="0.2">
      <c r="A7" s="207" t="s">
        <v>10</v>
      </c>
      <c r="B7" s="129" t="s">
        <v>11</v>
      </c>
      <c r="C7" s="129"/>
      <c r="D7" s="129"/>
      <c r="E7" s="129"/>
      <c r="F7" s="129"/>
      <c r="G7" s="129"/>
      <c r="H7" s="129"/>
      <c r="I7" s="129"/>
      <c r="J7" s="210"/>
    </row>
    <row r="8" spans="1:10" ht="21.75" customHeight="1" x14ac:dyDescent="0.2">
      <c r="A8" s="211" t="s">
        <v>12</v>
      </c>
      <c r="B8" s="212"/>
      <c r="C8" s="212"/>
      <c r="D8" s="212"/>
      <c r="E8" s="212"/>
      <c r="F8" s="212"/>
      <c r="G8" s="212"/>
      <c r="H8" s="212"/>
      <c r="I8" s="212"/>
      <c r="J8" s="213"/>
    </row>
    <row r="9" spans="1:10" ht="19.5" customHeight="1" x14ac:dyDescent="0.2">
      <c r="A9" s="207" t="s">
        <v>13</v>
      </c>
      <c r="B9" s="4">
        <v>1</v>
      </c>
      <c r="C9" s="125" t="str">
        <f>IFERROR(VLOOKUP(B9,'[1]Validacion datos'!A2:B5,2,FALSE),"")</f>
        <v>DESARROLLO INSTITUCIONAL</v>
      </c>
      <c r="D9" s="125"/>
      <c r="E9" s="125"/>
      <c r="F9" s="125"/>
      <c r="G9" s="125"/>
      <c r="H9" s="125"/>
      <c r="I9" s="125"/>
      <c r="J9" s="214"/>
    </row>
    <row r="10" spans="1:10" ht="19.5" customHeight="1" x14ac:dyDescent="0.2">
      <c r="A10" s="207" t="s">
        <v>14</v>
      </c>
      <c r="B10" s="5">
        <v>1.2</v>
      </c>
      <c r="C10" s="125" t="str">
        <f>IFERROR(VLOOKUP(B10,'[1]Validacion datos'!A8:B26,2,FALSE),"")</f>
        <v>Imperio de la ley y seguridad ciudadana</v>
      </c>
      <c r="D10" s="125"/>
      <c r="E10" s="125"/>
      <c r="F10" s="125"/>
      <c r="G10" s="125"/>
      <c r="H10" s="125"/>
      <c r="I10" s="125"/>
      <c r="J10" s="214"/>
    </row>
    <row r="11" spans="1:10" ht="49.5" customHeight="1" x14ac:dyDescent="0.2">
      <c r="A11" s="207" t="s">
        <v>15</v>
      </c>
      <c r="B11" s="6" t="s">
        <v>16</v>
      </c>
      <c r="C11" s="126"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27"/>
      <c r="E11" s="127"/>
      <c r="F11" s="127"/>
      <c r="G11" s="127"/>
      <c r="H11" s="127"/>
      <c r="I11" s="127"/>
      <c r="J11" s="215"/>
    </row>
    <row r="12" spans="1:10" ht="21" customHeight="1" x14ac:dyDescent="0.2">
      <c r="A12" s="211" t="s">
        <v>17</v>
      </c>
      <c r="B12" s="212"/>
      <c r="C12" s="212"/>
      <c r="D12" s="212"/>
      <c r="E12" s="212"/>
      <c r="F12" s="212"/>
      <c r="G12" s="212"/>
      <c r="H12" s="212"/>
      <c r="I12" s="212"/>
      <c r="J12" s="213"/>
    </row>
    <row r="13" spans="1:10" ht="38.25" customHeight="1" x14ac:dyDescent="0.2">
      <c r="A13" s="207" t="s">
        <v>18</v>
      </c>
      <c r="B13" s="216" t="s">
        <v>19</v>
      </c>
      <c r="C13" s="216"/>
      <c r="D13" s="216"/>
      <c r="E13" s="216"/>
      <c r="F13" s="216"/>
      <c r="G13" s="216"/>
      <c r="H13" s="216"/>
      <c r="I13" s="216"/>
      <c r="J13" s="217"/>
    </row>
    <row r="14" spans="1:10" ht="117.75" customHeight="1" x14ac:dyDescent="0.2">
      <c r="A14" s="218" t="s">
        <v>20</v>
      </c>
      <c r="B14" s="216" t="s">
        <v>21</v>
      </c>
      <c r="C14" s="216"/>
      <c r="D14" s="216"/>
      <c r="E14" s="216"/>
      <c r="F14" s="216"/>
      <c r="G14" s="216"/>
      <c r="H14" s="216"/>
      <c r="I14" s="216"/>
      <c r="J14" s="217"/>
    </row>
    <row r="15" spans="1:10" ht="43.5" customHeight="1" x14ac:dyDescent="0.2">
      <c r="A15" s="218" t="s">
        <v>22</v>
      </c>
      <c r="B15" s="216" t="s">
        <v>23</v>
      </c>
      <c r="C15" s="216"/>
      <c r="D15" s="216"/>
      <c r="E15" s="216"/>
      <c r="F15" s="216"/>
      <c r="G15" s="216"/>
      <c r="H15" s="216"/>
      <c r="I15" s="216"/>
      <c r="J15" s="217"/>
    </row>
    <row r="16" spans="1:10" ht="42" customHeight="1" x14ac:dyDescent="0.2">
      <c r="A16" s="218" t="s">
        <v>24</v>
      </c>
      <c r="B16" s="216" t="s">
        <v>25</v>
      </c>
      <c r="C16" s="216"/>
      <c r="D16" s="216"/>
      <c r="E16" s="216"/>
      <c r="F16" s="216"/>
      <c r="G16" s="216"/>
      <c r="H16" s="216"/>
      <c r="I16" s="216"/>
      <c r="J16" s="217"/>
    </row>
    <row r="17" spans="1:10" ht="21" customHeight="1" x14ac:dyDescent="0.2">
      <c r="A17" s="211" t="s">
        <v>26</v>
      </c>
      <c r="B17" s="212"/>
      <c r="C17" s="212"/>
      <c r="D17" s="212"/>
      <c r="E17" s="212"/>
      <c r="F17" s="212"/>
      <c r="G17" s="212"/>
      <c r="H17" s="212"/>
      <c r="I17" s="212"/>
      <c r="J17" s="213"/>
    </row>
    <row r="18" spans="1:10" ht="21" customHeight="1" x14ac:dyDescent="0.2">
      <c r="A18" s="204" t="s">
        <v>27</v>
      </c>
      <c r="B18" s="205"/>
      <c r="C18" s="205"/>
      <c r="D18" s="205"/>
      <c r="E18" s="205"/>
      <c r="F18" s="205"/>
      <c r="G18" s="205"/>
      <c r="H18" s="205"/>
      <c r="I18" s="205"/>
      <c r="J18" s="206"/>
    </row>
    <row r="19" spans="1:10" ht="39.75" customHeight="1" x14ac:dyDescent="0.2">
      <c r="A19" s="219" t="s">
        <v>28</v>
      </c>
      <c r="B19" s="122"/>
      <c r="C19" s="123" t="s">
        <v>29</v>
      </c>
      <c r="D19" s="124"/>
      <c r="E19" s="124"/>
      <c r="F19" s="124" t="s">
        <v>30</v>
      </c>
      <c r="G19" s="124"/>
      <c r="H19" s="122"/>
      <c r="I19" s="123" t="s">
        <v>31</v>
      </c>
      <c r="J19" s="220"/>
    </row>
    <row r="20" spans="1:10" ht="20.25" customHeight="1" x14ac:dyDescent="0.2">
      <c r="A20" s="221">
        <v>712482531</v>
      </c>
      <c r="B20" s="104"/>
      <c r="C20" s="109">
        <f>SUM(D24:D29)</f>
        <v>659395817.75</v>
      </c>
      <c r="D20" s="110"/>
      <c r="E20" s="111"/>
      <c r="F20" s="109">
        <f>SUM(Tabla1[Financiera 
 (F)])</f>
        <v>356439824.03000003</v>
      </c>
      <c r="G20" s="110"/>
      <c r="H20" s="111"/>
      <c r="I20" s="105">
        <f>+IF(F20&gt;0,F20/C20,0)</f>
        <v>0.54055517859705149</v>
      </c>
      <c r="J20" s="222"/>
    </row>
    <row r="21" spans="1:10" ht="24.75" customHeight="1" x14ac:dyDescent="0.2">
      <c r="A21" s="204" t="s">
        <v>32</v>
      </c>
      <c r="B21" s="205"/>
      <c r="C21" s="205"/>
      <c r="D21" s="205"/>
      <c r="E21" s="205"/>
      <c r="F21" s="205"/>
      <c r="G21" s="205"/>
      <c r="H21" s="205"/>
      <c r="I21" s="205"/>
      <c r="J21" s="206"/>
    </row>
    <row r="22" spans="1:10" ht="32.25" customHeight="1" x14ac:dyDescent="0.2">
      <c r="A22" s="223"/>
      <c r="B22" s="224"/>
      <c r="C22" s="107" t="s">
        <v>33</v>
      </c>
      <c r="D22" s="108"/>
      <c r="E22" s="107" t="s">
        <v>34</v>
      </c>
      <c r="F22" s="108"/>
      <c r="G22" s="107" t="s">
        <v>35</v>
      </c>
      <c r="H22" s="107"/>
      <c r="I22" s="107" t="s">
        <v>36</v>
      </c>
      <c r="J22" s="225"/>
    </row>
    <row r="23" spans="1:10" ht="38.25" x14ac:dyDescent="0.2">
      <c r="A23" s="226" t="s">
        <v>37</v>
      </c>
      <c r="B23" s="7" t="s">
        <v>38</v>
      </c>
      <c r="C23" s="7" t="s">
        <v>39</v>
      </c>
      <c r="D23" s="7" t="s">
        <v>40</v>
      </c>
      <c r="E23" s="7" t="s">
        <v>41</v>
      </c>
      <c r="F23" s="7" t="s">
        <v>42</v>
      </c>
      <c r="G23" s="7" t="s">
        <v>43</v>
      </c>
      <c r="H23" s="7" t="s">
        <v>44</v>
      </c>
      <c r="I23" s="7" t="s">
        <v>45</v>
      </c>
      <c r="J23" s="227" t="s">
        <v>46</v>
      </c>
    </row>
    <row r="24" spans="1:10" ht="42.75" customHeight="1" x14ac:dyDescent="0.2">
      <c r="A24" s="228" t="s">
        <v>125</v>
      </c>
      <c r="B24" s="18" t="s">
        <v>47</v>
      </c>
      <c r="C24" s="9" t="s">
        <v>47</v>
      </c>
      <c r="D24" s="10">
        <v>200197317</v>
      </c>
      <c r="E24" s="17" t="s">
        <v>47</v>
      </c>
      <c r="F24" s="11">
        <v>0</v>
      </c>
      <c r="G24" s="12" t="s">
        <v>47</v>
      </c>
      <c r="H24" s="10">
        <v>117092584.05</v>
      </c>
      <c r="I24" s="13" t="e">
        <f>IF(G24&gt;0,G24/E24,0)</f>
        <v>#VALUE!</v>
      </c>
      <c r="J24" s="229" t="e">
        <f>IF(H24&gt;0,H24/F24,0)</f>
        <v>#DIV/0!</v>
      </c>
    </row>
    <row r="25" spans="1:10" ht="83.25" customHeight="1" x14ac:dyDescent="0.2">
      <c r="A25" s="230" t="s">
        <v>48</v>
      </c>
      <c r="B25" s="18" t="s">
        <v>101</v>
      </c>
      <c r="C25" s="9">
        <v>54</v>
      </c>
      <c r="D25" s="10">
        <v>36312335.5</v>
      </c>
      <c r="E25" s="17">
        <v>25</v>
      </c>
      <c r="F25" s="11">
        <v>19981821</v>
      </c>
      <c r="G25" s="12">
        <v>25</v>
      </c>
      <c r="H25" s="10">
        <v>22735057.850000001</v>
      </c>
      <c r="I25" s="13">
        <f>IF(G25&gt;0,G25/E25,0)</f>
        <v>1</v>
      </c>
      <c r="J25" s="229">
        <f t="shared" ref="J25:J29" si="0">IF(H25&gt;0,H25/F25,0)</f>
        <v>1.1377870840700655</v>
      </c>
    </row>
    <row r="26" spans="1:10" ht="78.75" customHeight="1" x14ac:dyDescent="0.2">
      <c r="A26" s="230" t="s">
        <v>49</v>
      </c>
      <c r="B26" s="18" t="s">
        <v>113</v>
      </c>
      <c r="C26" s="9">
        <v>45040</v>
      </c>
      <c r="D26" s="10">
        <v>173898231.91999999</v>
      </c>
      <c r="E26" s="17">
        <v>26040</v>
      </c>
      <c r="F26" s="11">
        <v>75413950.5</v>
      </c>
      <c r="G26" s="12">
        <v>28458</v>
      </c>
      <c r="H26" s="10">
        <v>105477472.66</v>
      </c>
      <c r="I26" s="13">
        <f t="shared" ref="I26:I29" si="1">IF(G26&gt;0,G26/E26,0)</f>
        <v>1.0928571428571427</v>
      </c>
      <c r="J26" s="229">
        <f t="shared" si="0"/>
        <v>1.3986466954810965</v>
      </c>
    </row>
    <row r="27" spans="1:10" ht="111.75" customHeight="1" x14ac:dyDescent="0.2">
      <c r="A27" s="230" t="s">
        <v>50</v>
      </c>
      <c r="B27" s="18" t="s">
        <v>114</v>
      </c>
      <c r="C27" s="9">
        <v>64</v>
      </c>
      <c r="D27" s="10">
        <v>65731529.340000004</v>
      </c>
      <c r="E27" s="17">
        <v>64</v>
      </c>
      <c r="F27" s="11">
        <v>37229495.5</v>
      </c>
      <c r="G27" s="12">
        <v>63</v>
      </c>
      <c r="H27" s="10">
        <v>22303940.5</v>
      </c>
      <c r="I27" s="13">
        <f>IF(G27&gt;0,G27/E27,0)</f>
        <v>0.984375</v>
      </c>
      <c r="J27" s="229">
        <f>IF(H27&gt;0,H27/F27,0)</f>
        <v>0.59909327807034074</v>
      </c>
    </row>
    <row r="28" spans="1:10" ht="87" customHeight="1" x14ac:dyDescent="0.2">
      <c r="A28" s="230" t="s">
        <v>51</v>
      </c>
      <c r="B28" s="18" t="s">
        <v>52</v>
      </c>
      <c r="C28" s="9">
        <v>3</v>
      </c>
      <c r="D28" s="10">
        <v>138916059</v>
      </c>
      <c r="E28" s="17">
        <v>2</v>
      </c>
      <c r="F28" s="11">
        <v>67443180.5</v>
      </c>
      <c r="G28" s="12">
        <v>2</v>
      </c>
      <c r="H28" s="10">
        <v>61635519.780000001</v>
      </c>
      <c r="I28" s="13">
        <f t="shared" si="1"/>
        <v>1</v>
      </c>
      <c r="J28" s="229">
        <f t="shared" si="0"/>
        <v>0.91388809547616157</v>
      </c>
    </row>
    <row r="29" spans="1:10" ht="72.75" customHeight="1" x14ac:dyDescent="0.2">
      <c r="A29" s="231" t="s">
        <v>53</v>
      </c>
      <c r="B29" s="232" t="s">
        <v>54</v>
      </c>
      <c r="C29" s="233">
        <v>1</v>
      </c>
      <c r="D29" s="234">
        <v>44340344.990000002</v>
      </c>
      <c r="E29" s="235">
        <v>1</v>
      </c>
      <c r="F29" s="236">
        <v>41826265</v>
      </c>
      <c r="G29" s="237">
        <v>1</v>
      </c>
      <c r="H29" s="234">
        <v>27195249.190000001</v>
      </c>
      <c r="I29" s="238">
        <f t="shared" si="1"/>
        <v>1</v>
      </c>
      <c r="J29" s="239">
        <f t="shared" si="0"/>
        <v>0.65019549773330232</v>
      </c>
    </row>
    <row r="30" spans="1:10" ht="25.5" customHeight="1" x14ac:dyDescent="0.2">
      <c r="A30" s="52" t="s">
        <v>55</v>
      </c>
      <c r="B30" s="77" t="str">
        <f>+A25</f>
        <v>6105- Negocios que comercializan armas de fuego controlados y regulados en sus operaciones.</v>
      </c>
      <c r="C30" s="77"/>
      <c r="D30" s="77"/>
      <c r="E30" s="77"/>
      <c r="F30" s="77"/>
      <c r="G30" s="77"/>
      <c r="H30" s="77"/>
      <c r="I30" s="77"/>
      <c r="J30" s="78"/>
    </row>
    <row r="31" spans="1:10" ht="54.75" customHeight="1" x14ac:dyDescent="0.2">
      <c r="A31" s="53" t="s">
        <v>56</v>
      </c>
      <c r="B31" s="98" t="s">
        <v>57</v>
      </c>
      <c r="C31" s="98"/>
      <c r="D31" s="98"/>
      <c r="E31" s="98"/>
      <c r="F31" s="98"/>
      <c r="G31" s="98"/>
      <c r="H31" s="98"/>
      <c r="I31" s="98"/>
      <c r="J31" s="99"/>
    </row>
    <row r="32" spans="1:10" ht="72" customHeight="1" x14ac:dyDescent="0.2">
      <c r="A32" s="53" t="s">
        <v>58</v>
      </c>
      <c r="B32" s="98" t="s">
        <v>115</v>
      </c>
      <c r="C32" s="98"/>
      <c r="D32" s="98"/>
      <c r="E32" s="98"/>
      <c r="F32" s="98"/>
      <c r="G32" s="98"/>
      <c r="H32" s="98"/>
      <c r="I32" s="98"/>
      <c r="J32" s="99"/>
    </row>
    <row r="33" spans="1:10" ht="72.75" customHeight="1" x14ac:dyDescent="0.2">
      <c r="A33" s="53" t="s">
        <v>59</v>
      </c>
      <c r="B33" s="86" t="s">
        <v>116</v>
      </c>
      <c r="C33" s="86"/>
      <c r="D33" s="86"/>
      <c r="E33" s="86"/>
      <c r="F33" s="86"/>
      <c r="G33" s="86"/>
      <c r="H33" s="86"/>
      <c r="I33" s="86"/>
      <c r="J33" s="87"/>
    </row>
    <row r="34" spans="1:10" ht="25.5" customHeight="1" x14ac:dyDescent="0.2">
      <c r="A34" s="54" t="s">
        <v>55</v>
      </c>
      <c r="B34" s="240" t="str">
        <f>+A26</f>
        <v>6864- Personas físicas y jurídicas con derecho de tenencia y porte de armas de fuego reguladas.</v>
      </c>
      <c r="C34" s="240"/>
      <c r="D34" s="240"/>
      <c r="E34" s="240"/>
      <c r="F34" s="240"/>
      <c r="G34" s="240"/>
      <c r="H34" s="240"/>
      <c r="I34" s="240"/>
      <c r="J34" s="97"/>
    </row>
    <row r="35" spans="1:10" ht="52.5" customHeight="1" x14ac:dyDescent="0.2">
      <c r="A35" s="55" t="s">
        <v>56</v>
      </c>
      <c r="B35" s="241" t="s">
        <v>60</v>
      </c>
      <c r="C35" s="241"/>
      <c r="D35" s="241"/>
      <c r="E35" s="241"/>
      <c r="F35" s="241"/>
      <c r="G35" s="241"/>
      <c r="H35" s="241"/>
      <c r="I35" s="241"/>
      <c r="J35" s="90"/>
    </row>
    <row r="36" spans="1:10" ht="46.5" customHeight="1" x14ac:dyDescent="0.2">
      <c r="A36" s="55" t="s">
        <v>58</v>
      </c>
      <c r="B36" s="241" t="s">
        <v>117</v>
      </c>
      <c r="C36" s="241"/>
      <c r="D36" s="241"/>
      <c r="E36" s="241"/>
      <c r="F36" s="241"/>
      <c r="G36" s="241"/>
      <c r="H36" s="241"/>
      <c r="I36" s="241"/>
      <c r="J36" s="90"/>
    </row>
    <row r="37" spans="1:10" ht="147" customHeight="1" x14ac:dyDescent="0.2">
      <c r="A37" s="56" t="s">
        <v>59</v>
      </c>
      <c r="B37" s="94" t="s">
        <v>118</v>
      </c>
      <c r="C37" s="95"/>
      <c r="D37" s="95"/>
      <c r="E37" s="95"/>
      <c r="F37" s="95"/>
      <c r="G37" s="95"/>
      <c r="H37" s="95"/>
      <c r="I37" s="95"/>
      <c r="J37" s="96"/>
    </row>
    <row r="38" spans="1:10" ht="25.5" customHeight="1" x14ac:dyDescent="0.2">
      <c r="A38" s="54" t="s">
        <v>55</v>
      </c>
      <c r="B38" s="240" t="str">
        <f>+A27</f>
        <v>7744- Empresas de manipulación de productos pirotécnicos y químicos reguladas.</v>
      </c>
      <c r="C38" s="240"/>
      <c r="D38" s="240"/>
      <c r="E38" s="240"/>
      <c r="F38" s="240"/>
      <c r="G38" s="240"/>
      <c r="H38" s="240"/>
      <c r="I38" s="240"/>
      <c r="J38" s="97"/>
    </row>
    <row r="39" spans="1:10" ht="42.75" customHeight="1" x14ac:dyDescent="0.2">
      <c r="A39" s="53" t="s">
        <v>56</v>
      </c>
      <c r="B39" s="98" t="s">
        <v>61</v>
      </c>
      <c r="C39" s="98"/>
      <c r="D39" s="98"/>
      <c r="E39" s="98"/>
      <c r="F39" s="98"/>
      <c r="G39" s="98"/>
      <c r="H39" s="98"/>
      <c r="I39" s="98"/>
      <c r="J39" s="99"/>
    </row>
    <row r="40" spans="1:10" ht="72.75" customHeight="1" x14ac:dyDescent="0.2">
      <c r="A40" s="53" t="s">
        <v>58</v>
      </c>
      <c r="B40" s="98" t="s">
        <v>119</v>
      </c>
      <c r="C40" s="98"/>
      <c r="D40" s="98"/>
      <c r="E40" s="98"/>
      <c r="F40" s="98"/>
      <c r="G40" s="98"/>
      <c r="H40" s="98"/>
      <c r="I40" s="98"/>
      <c r="J40" s="99"/>
    </row>
    <row r="41" spans="1:10" ht="66.75" customHeight="1" x14ac:dyDescent="0.2">
      <c r="A41" s="59" t="s">
        <v>59</v>
      </c>
      <c r="B41" s="75" t="s">
        <v>120</v>
      </c>
      <c r="C41" s="75"/>
      <c r="D41" s="75"/>
      <c r="E41" s="75"/>
      <c r="F41" s="75"/>
      <c r="G41" s="75"/>
      <c r="H41" s="75"/>
      <c r="I41" s="75"/>
      <c r="J41" s="76"/>
    </row>
    <row r="42" spans="1:10" ht="25.5" customHeight="1" x14ac:dyDescent="0.2">
      <c r="A42" s="52" t="s">
        <v>55</v>
      </c>
      <c r="B42" s="77" t="str">
        <f>+A28</f>
        <v>7896- Población recibe campañas de educación en principios y valores para la convivencia y cultura de paz.</v>
      </c>
      <c r="C42" s="77"/>
      <c r="D42" s="77"/>
      <c r="E42" s="77"/>
      <c r="F42" s="77"/>
      <c r="G42" s="77"/>
      <c r="H42" s="77"/>
      <c r="I42" s="77"/>
      <c r="J42" s="78"/>
    </row>
    <row r="43" spans="1:10" ht="65.25" customHeight="1" x14ac:dyDescent="0.2">
      <c r="A43" s="59" t="s">
        <v>56</v>
      </c>
      <c r="B43" s="79" t="s">
        <v>62</v>
      </c>
      <c r="C43" s="79"/>
      <c r="D43" s="79"/>
      <c r="E43" s="79"/>
      <c r="F43" s="79"/>
      <c r="G43" s="79"/>
      <c r="H43" s="79"/>
      <c r="I43" s="79"/>
      <c r="J43" s="80"/>
    </row>
    <row r="44" spans="1:10" ht="113.25" customHeight="1" x14ac:dyDescent="0.2">
      <c r="A44" s="60" t="s">
        <v>58</v>
      </c>
      <c r="B44" s="84" t="s">
        <v>126</v>
      </c>
      <c r="C44" s="84"/>
      <c r="D44" s="84"/>
      <c r="E44" s="84"/>
      <c r="F44" s="84"/>
      <c r="G44" s="84"/>
      <c r="H44" s="84"/>
      <c r="I44" s="84"/>
      <c r="J44" s="85"/>
    </row>
    <row r="45" spans="1:10" ht="83.25" customHeight="1" x14ac:dyDescent="0.2">
      <c r="A45" s="53" t="s">
        <v>59</v>
      </c>
      <c r="B45" s="86" t="s">
        <v>121</v>
      </c>
      <c r="C45" s="86"/>
      <c r="D45" s="86"/>
      <c r="E45" s="86"/>
      <c r="F45" s="86"/>
      <c r="G45" s="86"/>
      <c r="H45" s="86"/>
      <c r="I45" s="86"/>
      <c r="J45" s="87"/>
    </row>
    <row r="46" spans="1:10" ht="25.5" customHeight="1" x14ac:dyDescent="0.2">
      <c r="A46" s="57" t="s">
        <v>55</v>
      </c>
      <c r="B46" s="88" t="str">
        <f>+A29</f>
        <v>7746- Ciudadanos y extranjeros beneficiados a través de acciones y políticas integral de seguridad ciudadana.</v>
      </c>
      <c r="C46" s="88"/>
      <c r="D46" s="88"/>
      <c r="E46" s="88"/>
      <c r="F46" s="88"/>
      <c r="G46" s="88"/>
      <c r="H46" s="88"/>
      <c r="I46" s="88"/>
      <c r="J46" s="89"/>
    </row>
    <row r="47" spans="1:10" ht="57.75" customHeight="1" x14ac:dyDescent="0.2">
      <c r="A47" s="55" t="s">
        <v>56</v>
      </c>
      <c r="B47" s="241" t="s">
        <v>63</v>
      </c>
      <c r="C47" s="241"/>
      <c r="D47" s="241"/>
      <c r="E47" s="241"/>
      <c r="F47" s="241"/>
      <c r="G47" s="241"/>
      <c r="H47" s="241"/>
      <c r="I47" s="241"/>
      <c r="J47" s="90"/>
    </row>
    <row r="48" spans="1:10" ht="71.25" customHeight="1" x14ac:dyDescent="0.2">
      <c r="A48" s="58" t="s">
        <v>58</v>
      </c>
      <c r="B48" s="91" t="s">
        <v>122</v>
      </c>
      <c r="C48" s="92"/>
      <c r="D48" s="92"/>
      <c r="E48" s="92"/>
      <c r="F48" s="92"/>
      <c r="G48" s="92"/>
      <c r="H48" s="92"/>
      <c r="I48" s="92"/>
      <c r="J48" s="93"/>
    </row>
    <row r="49" spans="1:10" ht="106.5" customHeight="1" x14ac:dyDescent="0.2">
      <c r="A49" s="58" t="s">
        <v>59</v>
      </c>
      <c r="B49" s="81" t="s">
        <v>123</v>
      </c>
      <c r="C49" s="82"/>
      <c r="D49" s="82"/>
      <c r="E49" s="82"/>
      <c r="F49" s="82"/>
      <c r="G49" s="82"/>
      <c r="H49" s="82"/>
      <c r="I49" s="82"/>
      <c r="J49" s="83"/>
    </row>
    <row r="50" spans="1:10" ht="25.5" customHeight="1" x14ac:dyDescent="0.2">
      <c r="A50" s="181" t="s">
        <v>64</v>
      </c>
      <c r="B50" s="173"/>
      <c r="C50" s="173"/>
      <c r="D50" s="173"/>
      <c r="E50" s="173"/>
      <c r="F50" s="173"/>
      <c r="G50" s="173"/>
      <c r="H50" s="173"/>
      <c r="I50" s="173"/>
      <c r="J50" s="182"/>
    </row>
    <row r="51" spans="1:10" ht="25.5" customHeight="1" x14ac:dyDescent="0.2">
      <c r="A51" s="183" t="s">
        <v>65</v>
      </c>
      <c r="B51" s="115"/>
      <c r="C51" s="115"/>
      <c r="D51" s="115"/>
      <c r="E51" s="115"/>
      <c r="F51" s="115"/>
      <c r="G51" s="115"/>
      <c r="H51" s="115"/>
      <c r="I51" s="115"/>
      <c r="J51" s="184"/>
    </row>
    <row r="52" spans="1:10" ht="66.75" customHeight="1" x14ac:dyDescent="0.2">
      <c r="A52" s="185" t="s">
        <v>66</v>
      </c>
      <c r="B52" s="118"/>
      <c r="C52" s="118"/>
      <c r="D52" s="118"/>
      <c r="E52" s="118"/>
      <c r="F52" s="118"/>
      <c r="G52" s="118"/>
      <c r="H52" s="118"/>
      <c r="I52" s="118"/>
      <c r="J52" s="186"/>
    </row>
    <row r="53" spans="1:10" ht="24" customHeight="1" x14ac:dyDescent="0.2">
      <c r="A53" s="187"/>
      <c r="B53" s="188"/>
      <c r="C53" s="188"/>
      <c r="D53" s="180"/>
      <c r="E53" s="180"/>
      <c r="F53" s="180"/>
      <c r="G53" s="188"/>
      <c r="H53" s="180"/>
      <c r="I53" s="180"/>
      <c r="J53" s="189"/>
    </row>
    <row r="54" spans="1:10" ht="15" thickBot="1" x14ac:dyDescent="0.25">
      <c r="A54" s="190" t="s">
        <v>67</v>
      </c>
      <c r="B54" s="15">
        <f>+A20</f>
        <v>712482531</v>
      </c>
      <c r="C54" s="191"/>
      <c r="D54" s="120"/>
      <c r="E54" s="120"/>
      <c r="F54" s="120"/>
      <c r="G54" s="192"/>
      <c r="H54" s="192"/>
      <c r="I54" s="192"/>
      <c r="J54" s="193"/>
    </row>
    <row r="55" spans="1:10" ht="14.25" customHeight="1" x14ac:dyDescent="0.2">
      <c r="A55" s="190" t="s">
        <v>68</v>
      </c>
      <c r="B55" s="15">
        <f>+C20</f>
        <v>659395817.75</v>
      </c>
      <c r="C55" s="191"/>
      <c r="D55" s="121" t="s">
        <v>69</v>
      </c>
      <c r="E55" s="121"/>
      <c r="F55" s="121"/>
      <c r="G55" s="194"/>
      <c r="H55" s="121" t="s">
        <v>70</v>
      </c>
      <c r="I55" s="121"/>
      <c r="J55" s="195"/>
    </row>
    <row r="56" spans="1:10" ht="36" customHeight="1" x14ac:dyDescent="0.2">
      <c r="A56" s="196" t="s">
        <v>71</v>
      </c>
      <c r="B56" s="30">
        <f>+F20</f>
        <v>356439824.03000003</v>
      </c>
      <c r="C56" s="191"/>
      <c r="D56" s="197" t="s">
        <v>124</v>
      </c>
      <c r="E56" s="197"/>
      <c r="F56" s="197"/>
      <c r="G56" s="198"/>
      <c r="H56" s="199" t="s">
        <v>73</v>
      </c>
      <c r="I56" s="199"/>
      <c r="J56" s="200"/>
    </row>
    <row r="57" spans="1:10" ht="31.5" customHeight="1" x14ac:dyDescent="0.2">
      <c r="A57" s="201"/>
      <c r="B57" s="202"/>
      <c r="C57" s="202"/>
      <c r="D57" s="202"/>
      <c r="E57" s="202"/>
      <c r="F57" s="202"/>
      <c r="G57" s="202"/>
      <c r="H57" s="202"/>
      <c r="I57" s="202"/>
      <c r="J57" s="203"/>
    </row>
  </sheetData>
  <mergeCells count="61">
    <mergeCell ref="B3:J3"/>
    <mergeCell ref="B6:J6"/>
    <mergeCell ref="B7:J7"/>
    <mergeCell ref="A8:J8"/>
    <mergeCell ref="C9:J9"/>
    <mergeCell ref="B4:J4"/>
    <mergeCell ref="B5:J5"/>
    <mergeCell ref="A1:J1"/>
    <mergeCell ref="A2:J2"/>
    <mergeCell ref="B30:J30"/>
    <mergeCell ref="B31:J31"/>
    <mergeCell ref="B32:J32"/>
    <mergeCell ref="A18:J18"/>
    <mergeCell ref="A19:B19"/>
    <mergeCell ref="I19:J19"/>
    <mergeCell ref="C19:E19"/>
    <mergeCell ref="F19:H19"/>
    <mergeCell ref="C10:J10"/>
    <mergeCell ref="C11:J11"/>
    <mergeCell ref="A12:J12"/>
    <mergeCell ref="B13:J13"/>
    <mergeCell ref="B14:J14"/>
    <mergeCell ref="B15:J15"/>
    <mergeCell ref="A50:J50"/>
    <mergeCell ref="A51:J51"/>
    <mergeCell ref="A52:J52"/>
    <mergeCell ref="D54:F54"/>
    <mergeCell ref="D55:F55"/>
    <mergeCell ref="H55:J55"/>
    <mergeCell ref="D53:F53"/>
    <mergeCell ref="H53:J53"/>
    <mergeCell ref="D56:F56"/>
    <mergeCell ref="H56:J56"/>
    <mergeCell ref="B16:J16"/>
    <mergeCell ref="A17:J17"/>
    <mergeCell ref="B34:J34"/>
    <mergeCell ref="B33:J33"/>
    <mergeCell ref="A20:B20"/>
    <mergeCell ref="I20:J20"/>
    <mergeCell ref="A21:J21"/>
    <mergeCell ref="C22:D22"/>
    <mergeCell ref="G22:H22"/>
    <mergeCell ref="I22:J22"/>
    <mergeCell ref="C20:E20"/>
    <mergeCell ref="F20:H20"/>
    <mergeCell ref="E22:F22"/>
    <mergeCell ref="B35:J35"/>
    <mergeCell ref="B36:J36"/>
    <mergeCell ref="B37:J37"/>
    <mergeCell ref="B38:J38"/>
    <mergeCell ref="B39:J39"/>
    <mergeCell ref="B40:J40"/>
    <mergeCell ref="B41:J41"/>
    <mergeCell ref="B42:J42"/>
    <mergeCell ref="B43:J43"/>
    <mergeCell ref="B49:J49"/>
    <mergeCell ref="B44:J44"/>
    <mergeCell ref="B45:J45"/>
    <mergeCell ref="B46:J46"/>
    <mergeCell ref="B47:J47"/>
    <mergeCell ref="B48:J48"/>
  </mergeCells>
  <phoneticPr fontId="2" type="noConversion"/>
  <dataValidations xWindow="844" yWindow="245" count="16">
    <dataValidation allowBlank="1" showInputMessage="1" showErrorMessage="1" prompt="¿En qué consiste el programa?" sqref="B14:J14" xr:uid="{00000000-0002-0000-0000-000000000000}"/>
    <dataValidation allowBlank="1" showInputMessage="1" showErrorMessage="1" prompt="Presupuesto del programa" sqref="A20:C20 F20" xr:uid="{00000000-0002-0000-0000-000001000000}"/>
    <dataValidation allowBlank="1" showInputMessage="1" showErrorMessage="1" prompt="Oportunidades de mejora identificadas" sqref="A52:D53 E52:F52 G52:H53 I52:J52" xr:uid="{00000000-0002-0000-0000-000002000000}"/>
    <dataValidation allowBlank="1" showInputMessage="1" showErrorMessage="1" prompt="De existir desvío, explicar razones." sqref="B33:J33 B37:J37 B41:J41 B45:J45 B49:J49" xr:uid="{00000000-0002-0000-0000-000003000000}"/>
    <dataValidation allowBlank="1" showInputMessage="1" showErrorMessage="1" prompt="1. Describir lo plasmado en el presupuesto_x000a_2. Describir lo alcanzado en términos financieros y de producción " sqref="B32:J32 B36:J36 B40:J40 B44:J44 B48:J48" xr:uid="{00000000-0002-0000-0000-000004000000}"/>
    <dataValidation allowBlank="1" showInputMessage="1" showErrorMessage="1" prompt="¿En qué consiste el producto? su objetivo" sqref="B31:J31 B35:J35 B39:J39 B43:J43 B47:J47" xr:uid="{00000000-0002-0000-0000-000005000000}"/>
    <dataValidation allowBlank="1" showInputMessage="1" showErrorMessage="1" prompt="Nombre del producto" sqref="B30:J30 B34:J34 B38:J38 B42:J42 B46:J46" xr:uid="{00000000-0002-0000-0000-000006000000}"/>
    <dataValidation allowBlank="1" showInputMessage="1" showErrorMessage="1" prompt="¿A quién va dirigido el programa?, ¿qué característica tiene esta población que requiere ser beneficiada?" sqref="B15:J15" xr:uid="{00000000-0002-0000-0000-000007000000}"/>
    <dataValidation allowBlank="1" showInputMessage="1" prompt="Nombre del capítulo" sqref="B3:J5" xr:uid="{00000000-0002-0000-0000-000008000000}"/>
    <dataValidation allowBlank="1" sqref="A3" xr:uid="{00000000-0002-0000-0000-000009000000}"/>
    <dataValidation allowBlank="1" showInputMessage="1" showErrorMessage="1" prompt="Monto ejecutado en el trimestre" sqref="H23:H29" xr:uid="{00000000-0002-0000-0000-00000A000000}"/>
    <dataValidation allowBlank="1" showInputMessage="1" showErrorMessage="1" prompt="Meta alcanzada en el trimestre" sqref="G23:G29" xr:uid="{00000000-0002-0000-0000-00000B000000}"/>
    <dataValidation allowBlank="1" showInputMessage="1" showErrorMessage="1" prompt="Monto presupuestado para el producto" sqref="F23:F29 D23" xr:uid="{00000000-0002-0000-0000-00000C000000}"/>
    <dataValidation allowBlank="1" showInputMessage="1" showErrorMessage="1" prompt="Meta anual del indicador" sqref="C23:C29 E23:E29" xr:uid="{00000000-0002-0000-0000-00000D000000}"/>
    <dataValidation allowBlank="1" showInputMessage="1" showErrorMessage="1" prompt="Nombre del indicador" sqref="B23:B29" xr:uid="{00000000-0002-0000-0000-00000E000000}"/>
    <dataValidation allowBlank="1" showInputMessage="1" showErrorMessage="1" prompt="Nombre de cada producto" sqref="A23:A29" xr:uid="{00000000-0002-0000-0000-00000F000000}"/>
  </dataValidations>
  <pageMargins left="0.7" right="0.7" top="1.1390625000000001" bottom="0.75" header="0.16176470588235295" footer="0.3"/>
  <pageSetup scale="54" fitToHeight="0" orientation="portrait" r:id="rId1"/>
  <headerFooter>
    <oddHeader>&amp;C&amp;G
&amp;"Verdana,Negrita"&amp;10INFORME DE EVALUACIÓN TRIMESTRAL DE LAS
METAS FÍSICAS-FINANCIERAS
2do. SEMESTRE 2025&amp;R&amp;"Verdana,Negrita"&amp;10
INF-PPP-05
Versión: 01</oddHeader>
  </headerFooter>
  <rowBreaks count="2" manualBreakCount="2">
    <brk id="29" max="9" man="1"/>
    <brk id="49" max="9" man="1"/>
  </rowBreaks>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8"/>
  <sheetViews>
    <sheetView view="pageLayout" topLeftCell="A33" zoomScale="90" zoomScaleNormal="100" zoomScaleSheetLayoutView="100" zoomScalePageLayoutView="90" workbookViewId="0">
      <selection activeCell="B5" sqref="B5:J5"/>
    </sheetView>
  </sheetViews>
  <sheetFormatPr baseColWidth="10" defaultColWidth="11.42578125" defaultRowHeight="14.25" x14ac:dyDescent="0.2"/>
  <cols>
    <col min="1" max="1" width="27.85546875" style="3" customWidth="1"/>
    <col min="2" max="2" width="17.85546875" style="3" bestFit="1" customWidth="1"/>
    <col min="3" max="3" width="12.140625" style="3" customWidth="1"/>
    <col min="4" max="4" width="18.42578125" style="3" customWidth="1"/>
    <col min="5" max="5" width="12.7109375" style="3" customWidth="1"/>
    <col min="6" max="6" width="17.42578125" style="3" customWidth="1"/>
    <col min="7" max="7" width="12.7109375" style="3" customWidth="1"/>
    <col min="8" max="8" width="17.28515625" style="3" customWidth="1"/>
    <col min="9" max="10" width="12.7109375" style="3" customWidth="1"/>
    <col min="11" max="11" width="11.42578125" style="3"/>
    <col min="12" max="16384" width="11.42578125" style="2"/>
  </cols>
  <sheetData>
    <row r="1" spans="1:11" ht="24" customHeight="1" x14ac:dyDescent="0.2">
      <c r="A1" s="131" t="s">
        <v>0</v>
      </c>
      <c r="B1" s="132"/>
      <c r="C1" s="132"/>
      <c r="D1" s="132"/>
      <c r="E1" s="132"/>
      <c r="F1" s="132"/>
      <c r="G1" s="132"/>
      <c r="H1" s="132"/>
      <c r="I1" s="132"/>
      <c r="J1" s="133"/>
      <c r="K1" s="1"/>
    </row>
    <row r="2" spans="1:11" ht="24" customHeight="1" x14ac:dyDescent="0.2">
      <c r="A2" s="134" t="s">
        <v>1</v>
      </c>
      <c r="B2" s="106"/>
      <c r="C2" s="106"/>
      <c r="D2" s="106"/>
      <c r="E2" s="106"/>
      <c r="F2" s="106"/>
      <c r="G2" s="106"/>
      <c r="H2" s="106"/>
      <c r="I2" s="106"/>
      <c r="J2" s="135"/>
      <c r="K2" s="1"/>
    </row>
    <row r="3" spans="1:11" ht="20.25" customHeight="1" x14ac:dyDescent="0.2">
      <c r="A3" s="62" t="s">
        <v>2</v>
      </c>
      <c r="B3" s="128" t="s">
        <v>3</v>
      </c>
      <c r="C3" s="128"/>
      <c r="D3" s="128"/>
      <c r="E3" s="128"/>
      <c r="F3" s="128"/>
      <c r="G3" s="128"/>
      <c r="H3" s="128"/>
      <c r="I3" s="128"/>
      <c r="J3" s="159"/>
      <c r="K3" s="1"/>
    </row>
    <row r="4" spans="1:11" ht="20.25" customHeight="1" x14ac:dyDescent="0.2">
      <c r="A4" s="63" t="s">
        <v>4</v>
      </c>
      <c r="B4" s="128" t="s">
        <v>5</v>
      </c>
      <c r="C4" s="128"/>
      <c r="D4" s="128"/>
      <c r="E4" s="128"/>
      <c r="F4" s="128"/>
      <c r="G4" s="128"/>
      <c r="H4" s="128"/>
      <c r="I4" s="128"/>
      <c r="J4" s="159"/>
      <c r="K4" s="1"/>
    </row>
    <row r="5" spans="1:11" ht="20.25" customHeight="1" x14ac:dyDescent="0.2">
      <c r="A5" s="63" t="s">
        <v>6</v>
      </c>
      <c r="B5" s="128" t="s">
        <v>7</v>
      </c>
      <c r="C5" s="128"/>
      <c r="D5" s="128"/>
      <c r="E5" s="128"/>
      <c r="F5" s="128"/>
      <c r="G5" s="128"/>
      <c r="H5" s="128"/>
      <c r="I5" s="128"/>
      <c r="J5" s="159"/>
      <c r="K5" s="1"/>
    </row>
    <row r="6" spans="1:11" ht="51.75" customHeight="1" x14ac:dyDescent="0.2">
      <c r="A6" s="62" t="s">
        <v>8</v>
      </c>
      <c r="B6" s="129" t="s">
        <v>9</v>
      </c>
      <c r="C6" s="129"/>
      <c r="D6" s="129"/>
      <c r="E6" s="129"/>
      <c r="F6" s="129"/>
      <c r="G6" s="129"/>
      <c r="H6" s="129"/>
      <c r="I6" s="129"/>
      <c r="J6" s="154"/>
    </row>
    <row r="7" spans="1:11" ht="48" customHeight="1" x14ac:dyDescent="0.2">
      <c r="A7" s="62" t="s">
        <v>10</v>
      </c>
      <c r="B7" s="129" t="s">
        <v>11</v>
      </c>
      <c r="C7" s="129"/>
      <c r="D7" s="129"/>
      <c r="E7" s="129"/>
      <c r="F7" s="129"/>
      <c r="G7" s="129"/>
      <c r="H7" s="129"/>
      <c r="I7" s="129"/>
      <c r="J7" s="154"/>
    </row>
    <row r="8" spans="1:11" ht="24" customHeight="1" x14ac:dyDescent="0.2">
      <c r="A8" s="112" t="s">
        <v>12</v>
      </c>
      <c r="B8" s="103"/>
      <c r="C8" s="103"/>
      <c r="D8" s="103"/>
      <c r="E8" s="103"/>
      <c r="F8" s="103"/>
      <c r="G8" s="103"/>
      <c r="H8" s="103"/>
      <c r="I8" s="103"/>
      <c r="J8" s="113"/>
    </row>
    <row r="9" spans="1:11" ht="24" customHeight="1" x14ac:dyDescent="0.2">
      <c r="A9" s="62" t="s">
        <v>13</v>
      </c>
      <c r="B9" s="4">
        <v>1</v>
      </c>
      <c r="C9" s="125" t="str">
        <f>IFERROR(VLOOKUP(B9,'[1]Validacion datos'!A2:B5,2,FALSE),"")</f>
        <v>DESARROLLO INSTITUCIONAL</v>
      </c>
      <c r="D9" s="125"/>
      <c r="E9" s="125"/>
      <c r="F9" s="125"/>
      <c r="G9" s="125"/>
      <c r="H9" s="125"/>
      <c r="I9" s="125"/>
      <c r="J9" s="155"/>
    </row>
    <row r="10" spans="1:11" ht="24" customHeight="1" x14ac:dyDescent="0.2">
      <c r="A10" s="62" t="s">
        <v>14</v>
      </c>
      <c r="B10" s="5">
        <v>1.4</v>
      </c>
      <c r="C10" s="125" t="str">
        <f>IFERROR(VLOOKUP(B10,'[1]Validacion datos'!A8:B26,2,FALSE),"")</f>
        <v>Seguridad y convivencia pacífica</v>
      </c>
      <c r="D10" s="125"/>
      <c r="E10" s="125"/>
      <c r="F10" s="125"/>
      <c r="G10" s="125"/>
      <c r="H10" s="125"/>
      <c r="I10" s="125"/>
      <c r="J10" s="155"/>
    </row>
    <row r="11" spans="1:11" ht="49.5" customHeight="1" x14ac:dyDescent="0.2">
      <c r="A11" s="62" t="s">
        <v>15</v>
      </c>
      <c r="B11" s="6" t="s">
        <v>74</v>
      </c>
      <c r="C11" s="156" t="str">
        <f>IFERROR(VLOOKUP(B11,'[1]Validacion datos'!D8:E64,2,FALSE),"")</f>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
      <c r="D11" s="157"/>
      <c r="E11" s="157"/>
      <c r="F11" s="157"/>
      <c r="G11" s="157"/>
      <c r="H11" s="157"/>
      <c r="I11" s="157"/>
      <c r="J11" s="158"/>
    </row>
    <row r="12" spans="1:11" ht="24" customHeight="1" x14ac:dyDescent="0.2">
      <c r="A12" s="112" t="s">
        <v>17</v>
      </c>
      <c r="B12" s="103"/>
      <c r="C12" s="103"/>
      <c r="D12" s="103"/>
      <c r="E12" s="103"/>
      <c r="F12" s="103"/>
      <c r="G12" s="103"/>
      <c r="H12" s="103"/>
      <c r="I12" s="103"/>
      <c r="J12" s="113"/>
    </row>
    <row r="13" spans="1:11" ht="23.25" customHeight="1" x14ac:dyDescent="0.2">
      <c r="A13" s="62" t="s">
        <v>18</v>
      </c>
      <c r="B13" s="102" t="s">
        <v>75</v>
      </c>
      <c r="C13" s="102"/>
      <c r="D13" s="102"/>
      <c r="E13" s="102"/>
      <c r="F13" s="102"/>
      <c r="G13" s="102"/>
      <c r="H13" s="102"/>
      <c r="I13" s="102"/>
      <c r="J13" s="138"/>
    </row>
    <row r="14" spans="1:11" ht="24" customHeight="1" x14ac:dyDescent="0.2">
      <c r="A14" s="64" t="s">
        <v>20</v>
      </c>
      <c r="B14" s="102" t="s">
        <v>76</v>
      </c>
      <c r="C14" s="102"/>
      <c r="D14" s="102"/>
      <c r="E14" s="102"/>
      <c r="F14" s="102"/>
      <c r="G14" s="102"/>
      <c r="H14" s="102"/>
      <c r="I14" s="102"/>
      <c r="J14" s="138"/>
    </row>
    <row r="15" spans="1:11" ht="22.5" customHeight="1" x14ac:dyDescent="0.2">
      <c r="A15" s="64" t="s">
        <v>22</v>
      </c>
      <c r="B15" s="102" t="s">
        <v>77</v>
      </c>
      <c r="C15" s="102"/>
      <c r="D15" s="102"/>
      <c r="E15" s="102"/>
      <c r="F15" s="102"/>
      <c r="G15" s="102"/>
      <c r="H15" s="102"/>
      <c r="I15" s="102"/>
      <c r="J15" s="138"/>
    </row>
    <row r="16" spans="1:11" ht="35.25" customHeight="1" x14ac:dyDescent="0.2">
      <c r="A16" s="64" t="s">
        <v>24</v>
      </c>
      <c r="B16" s="102" t="s">
        <v>78</v>
      </c>
      <c r="C16" s="102"/>
      <c r="D16" s="102"/>
      <c r="E16" s="102"/>
      <c r="F16" s="102"/>
      <c r="G16" s="102"/>
      <c r="H16" s="102"/>
      <c r="I16" s="102"/>
      <c r="J16" s="138"/>
      <c r="K16" s="1"/>
    </row>
    <row r="17" spans="1:11" ht="24" customHeight="1" x14ac:dyDescent="0.2">
      <c r="A17" s="112" t="s">
        <v>26</v>
      </c>
      <c r="B17" s="103"/>
      <c r="C17" s="103"/>
      <c r="D17" s="103"/>
      <c r="E17" s="103"/>
      <c r="F17" s="103"/>
      <c r="G17" s="103"/>
      <c r="H17" s="103"/>
      <c r="I17" s="103"/>
      <c r="J17" s="113"/>
    </row>
    <row r="18" spans="1:11" ht="24" customHeight="1" x14ac:dyDescent="0.2">
      <c r="A18" s="134" t="s">
        <v>27</v>
      </c>
      <c r="B18" s="106"/>
      <c r="C18" s="106"/>
      <c r="D18" s="106"/>
      <c r="E18" s="106"/>
      <c r="F18" s="106"/>
      <c r="G18" s="106"/>
      <c r="H18" s="106"/>
      <c r="I18" s="106"/>
      <c r="J18" s="135"/>
      <c r="K18" s="1"/>
    </row>
    <row r="19" spans="1:11" ht="51" customHeight="1" x14ac:dyDescent="0.2">
      <c r="A19" s="141" t="s">
        <v>28</v>
      </c>
      <c r="B19" s="142"/>
      <c r="C19" s="143" t="s">
        <v>29</v>
      </c>
      <c r="D19" s="144"/>
      <c r="E19" s="144"/>
      <c r="F19" s="144" t="s">
        <v>30</v>
      </c>
      <c r="G19" s="144"/>
      <c r="H19" s="142"/>
      <c r="I19" s="143" t="s">
        <v>31</v>
      </c>
      <c r="J19" s="145"/>
    </row>
    <row r="20" spans="1:11" ht="16.5" customHeight="1" x14ac:dyDescent="0.2">
      <c r="A20" s="146">
        <v>103720275</v>
      </c>
      <c r="B20" s="147"/>
      <c r="C20" s="148">
        <v>93496802.670000002</v>
      </c>
      <c r="D20" s="149"/>
      <c r="E20" s="150"/>
      <c r="F20" s="148">
        <f>Tabla16[Financiera 
 (F)]</f>
        <v>47522314.539999999</v>
      </c>
      <c r="G20" s="149"/>
      <c r="H20" s="150"/>
      <c r="I20" s="151">
        <f>+IF(F20&gt;0,F20/C20,0)</f>
        <v>0.50827742963287792</v>
      </c>
      <c r="J20" s="152"/>
    </row>
    <row r="21" spans="1:11" ht="24" customHeight="1" x14ac:dyDescent="0.2">
      <c r="A21" s="134" t="s">
        <v>32</v>
      </c>
      <c r="B21" s="106"/>
      <c r="C21" s="106"/>
      <c r="D21" s="106"/>
      <c r="E21" s="106"/>
      <c r="F21" s="106"/>
      <c r="G21" s="106"/>
      <c r="H21" s="106"/>
      <c r="I21" s="106"/>
      <c r="J21" s="135"/>
      <c r="K21" s="1"/>
    </row>
    <row r="22" spans="1:11" ht="30" customHeight="1" x14ac:dyDescent="0.2">
      <c r="A22" s="65"/>
      <c r="B22" s="66"/>
      <c r="C22" s="107" t="s">
        <v>33</v>
      </c>
      <c r="D22" s="108"/>
      <c r="E22" s="107" t="s">
        <v>34</v>
      </c>
      <c r="F22" s="108"/>
      <c r="G22" s="107" t="s">
        <v>35</v>
      </c>
      <c r="H22" s="107"/>
      <c r="I22" s="107" t="s">
        <v>36</v>
      </c>
      <c r="J22" s="153"/>
    </row>
    <row r="23" spans="1:11" ht="38.25" x14ac:dyDescent="0.2">
      <c r="A23" s="67" t="s">
        <v>37</v>
      </c>
      <c r="B23" s="7" t="s">
        <v>38</v>
      </c>
      <c r="C23" s="7" t="s">
        <v>39</v>
      </c>
      <c r="D23" s="7" t="s">
        <v>40</v>
      </c>
      <c r="E23" s="7" t="s">
        <v>41</v>
      </c>
      <c r="F23" s="7" t="s">
        <v>42</v>
      </c>
      <c r="G23" s="7" t="s">
        <v>43</v>
      </c>
      <c r="H23" s="7" t="s">
        <v>44</v>
      </c>
      <c r="I23" s="7" t="s">
        <v>45</v>
      </c>
      <c r="J23" s="68" t="s">
        <v>46</v>
      </c>
    </row>
    <row r="24" spans="1:11" ht="87" customHeight="1" x14ac:dyDescent="0.2">
      <c r="A24" s="72" t="s">
        <v>79</v>
      </c>
      <c r="B24" s="19" t="s">
        <v>111</v>
      </c>
      <c r="C24" s="20">
        <v>1</v>
      </c>
      <c r="D24" s="21">
        <v>93496802.670000002</v>
      </c>
      <c r="E24" s="34">
        <v>0.95</v>
      </c>
      <c r="F24" s="22">
        <v>53439845</v>
      </c>
      <c r="G24" s="20">
        <v>1.05</v>
      </c>
      <c r="H24" s="21">
        <v>47522314.539999999</v>
      </c>
      <c r="I24" s="24">
        <f>IF(G24&gt;0,G24/E24,0)</f>
        <v>1.1052631578947369</v>
      </c>
      <c r="J24" s="73">
        <f t="shared" ref="J24" si="0">IF(H24&gt;0,H24/F24,0)</f>
        <v>0.88926744716418993</v>
      </c>
    </row>
    <row r="25" spans="1:11" ht="24" customHeight="1" x14ac:dyDescent="0.2">
      <c r="A25" s="131" t="s">
        <v>80</v>
      </c>
      <c r="B25" s="132"/>
      <c r="C25" s="132"/>
      <c r="D25" s="132"/>
      <c r="E25" s="132"/>
      <c r="F25" s="132"/>
      <c r="G25" s="132"/>
      <c r="H25" s="132"/>
      <c r="I25" s="132"/>
      <c r="J25" s="133"/>
    </row>
    <row r="26" spans="1:11" ht="21.75" customHeight="1" x14ac:dyDescent="0.2">
      <c r="A26" s="134" t="s">
        <v>81</v>
      </c>
      <c r="B26" s="106"/>
      <c r="C26" s="106"/>
      <c r="D26" s="106"/>
      <c r="E26" s="106"/>
      <c r="F26" s="106"/>
      <c r="G26" s="106"/>
      <c r="H26" s="106"/>
      <c r="I26" s="106"/>
      <c r="J26" s="135"/>
      <c r="K26" s="1"/>
    </row>
    <row r="27" spans="1:11" ht="24" customHeight="1" x14ac:dyDescent="0.2">
      <c r="A27" s="25" t="s">
        <v>55</v>
      </c>
      <c r="B27" s="136" t="str">
        <f>+A24</f>
        <v>7749- Extranjeros residentes con estatus migratorio regulados a través de las naturalizaciones</v>
      </c>
      <c r="C27" s="136"/>
      <c r="D27" s="136"/>
      <c r="E27" s="136"/>
      <c r="F27" s="136"/>
      <c r="G27" s="136"/>
      <c r="H27" s="136"/>
      <c r="I27" s="136"/>
      <c r="J27" s="137"/>
    </row>
    <row r="28" spans="1:11" ht="35.25" customHeight="1" x14ac:dyDescent="0.2">
      <c r="A28" s="26" t="s">
        <v>56</v>
      </c>
      <c r="B28" s="102" t="s">
        <v>82</v>
      </c>
      <c r="C28" s="102"/>
      <c r="D28" s="102"/>
      <c r="E28" s="102"/>
      <c r="F28" s="102"/>
      <c r="G28" s="102"/>
      <c r="H28" s="102"/>
      <c r="I28" s="102"/>
      <c r="J28" s="138"/>
    </row>
    <row r="29" spans="1:11" ht="41.25" customHeight="1" x14ac:dyDescent="0.2">
      <c r="A29" s="26" t="s">
        <v>58</v>
      </c>
      <c r="B29" s="102" t="s">
        <v>83</v>
      </c>
      <c r="C29" s="102"/>
      <c r="D29" s="102"/>
      <c r="E29" s="102"/>
      <c r="F29" s="102"/>
      <c r="G29" s="102"/>
      <c r="H29" s="102"/>
      <c r="I29" s="102"/>
      <c r="J29" s="138"/>
    </row>
    <row r="30" spans="1:11" ht="93.75" customHeight="1" x14ac:dyDescent="0.2">
      <c r="A30" s="26" t="s">
        <v>59</v>
      </c>
      <c r="B30" s="139" t="s">
        <v>112</v>
      </c>
      <c r="C30" s="139"/>
      <c r="D30" s="139"/>
      <c r="E30" s="139"/>
      <c r="F30" s="139"/>
      <c r="G30" s="139"/>
      <c r="H30" s="139"/>
      <c r="I30" s="139"/>
      <c r="J30" s="140"/>
    </row>
    <row r="31" spans="1:11" ht="12" customHeight="1" x14ac:dyDescent="0.2">
      <c r="A31" s="131"/>
      <c r="B31" s="132"/>
      <c r="C31" s="132"/>
      <c r="D31" s="132"/>
      <c r="E31" s="132"/>
      <c r="F31" s="132"/>
      <c r="G31" s="132"/>
      <c r="H31" s="132"/>
      <c r="I31" s="132"/>
      <c r="J31" s="133"/>
    </row>
    <row r="32" spans="1:11" ht="20.25" customHeight="1" x14ac:dyDescent="0.2">
      <c r="A32" s="114" t="s">
        <v>65</v>
      </c>
      <c r="B32" s="115"/>
      <c r="C32" s="115"/>
      <c r="D32" s="115"/>
      <c r="E32" s="115"/>
      <c r="F32" s="115"/>
      <c r="G32" s="115"/>
      <c r="H32" s="115"/>
      <c r="I32" s="115"/>
      <c r="J32" s="116"/>
      <c r="K32" s="1"/>
    </row>
    <row r="33" spans="1:10" ht="18.75" customHeight="1" x14ac:dyDescent="0.2">
      <c r="A33" s="117"/>
      <c r="B33" s="118"/>
      <c r="C33" s="118"/>
      <c r="D33" s="118"/>
      <c r="E33" s="118"/>
      <c r="F33" s="118"/>
      <c r="G33" s="118"/>
      <c r="H33" s="118"/>
      <c r="I33" s="118"/>
      <c r="J33" s="119"/>
    </row>
    <row r="34" spans="1:10" ht="8.25" customHeight="1" x14ac:dyDescent="0.2">
      <c r="A34" s="8"/>
      <c r="B34" s="8"/>
      <c r="C34" s="8"/>
      <c r="D34" s="8"/>
      <c r="E34" s="8"/>
      <c r="F34" s="8"/>
      <c r="G34" s="8"/>
      <c r="H34" s="8"/>
      <c r="I34" s="8"/>
      <c r="J34" s="8"/>
    </row>
    <row r="35" spans="1:10" ht="3.75" customHeight="1" x14ac:dyDescent="0.2"/>
    <row r="36" spans="1:10" ht="18.75" customHeight="1" thickBot="1" x14ac:dyDescent="0.25">
      <c r="A36" s="14" t="s">
        <v>67</v>
      </c>
      <c r="B36" s="15">
        <f>+A20</f>
        <v>103720275</v>
      </c>
      <c r="C36" s="16"/>
      <c r="D36" s="16"/>
      <c r="E36" s="16"/>
      <c r="F36" s="16"/>
      <c r="G36" s="130"/>
      <c r="H36" s="130"/>
      <c r="I36" s="130"/>
    </row>
    <row r="37" spans="1:10" ht="18" customHeight="1" x14ac:dyDescent="0.2">
      <c r="A37" s="14" t="s">
        <v>68</v>
      </c>
      <c r="B37" s="15">
        <f>+C20</f>
        <v>93496802.670000002</v>
      </c>
      <c r="C37" s="16"/>
      <c r="D37" s="121" t="s">
        <v>69</v>
      </c>
      <c r="E37" s="121"/>
      <c r="F37" s="121"/>
      <c r="G37" s="32"/>
      <c r="H37" s="121" t="s">
        <v>70</v>
      </c>
      <c r="I37" s="121"/>
      <c r="J37" s="121"/>
    </row>
    <row r="38" spans="1:10" ht="25.5" x14ac:dyDescent="0.2">
      <c r="A38" s="29" t="s">
        <v>71</v>
      </c>
      <c r="B38" s="31">
        <f>+F20</f>
        <v>47522314.539999999</v>
      </c>
      <c r="C38" s="16"/>
      <c r="D38" s="100" t="s">
        <v>72</v>
      </c>
      <c r="E38" s="100"/>
      <c r="F38" s="100"/>
      <c r="G38" s="33"/>
      <c r="H38" s="101" t="s">
        <v>73</v>
      </c>
      <c r="I38" s="101"/>
      <c r="J38" s="101"/>
    </row>
  </sheetData>
  <mergeCells count="45">
    <mergeCell ref="B5:J5"/>
    <mergeCell ref="A1:J1"/>
    <mergeCell ref="A2:J2"/>
    <mergeCell ref="B3:J3"/>
    <mergeCell ref="B4:J4"/>
    <mergeCell ref="A17:J17"/>
    <mergeCell ref="B6:J6"/>
    <mergeCell ref="B7:J7"/>
    <mergeCell ref="A8:J8"/>
    <mergeCell ref="C9:J9"/>
    <mergeCell ref="C10:J10"/>
    <mergeCell ref="C11:J11"/>
    <mergeCell ref="A12:J12"/>
    <mergeCell ref="B13:J13"/>
    <mergeCell ref="B14:J14"/>
    <mergeCell ref="B15:J15"/>
    <mergeCell ref="B16:J16"/>
    <mergeCell ref="A25:J25"/>
    <mergeCell ref="A18:J18"/>
    <mergeCell ref="A19:B19"/>
    <mergeCell ref="C19:E19"/>
    <mergeCell ref="F19:H19"/>
    <mergeCell ref="I19:J19"/>
    <mergeCell ref="A20:B20"/>
    <mergeCell ref="C20:E20"/>
    <mergeCell ref="F20:H20"/>
    <mergeCell ref="I20:J20"/>
    <mergeCell ref="A21:J21"/>
    <mergeCell ref="C22:D22"/>
    <mergeCell ref="E22:F22"/>
    <mergeCell ref="G22:H22"/>
    <mergeCell ref="I22:J22"/>
    <mergeCell ref="A26:J26"/>
    <mergeCell ref="B27:J27"/>
    <mergeCell ref="B28:J28"/>
    <mergeCell ref="B29:J29"/>
    <mergeCell ref="B30:J30"/>
    <mergeCell ref="D38:F38"/>
    <mergeCell ref="H38:J38"/>
    <mergeCell ref="G36:I36"/>
    <mergeCell ref="A31:J31"/>
    <mergeCell ref="A32:J32"/>
    <mergeCell ref="A33:J33"/>
    <mergeCell ref="D37:F37"/>
    <mergeCell ref="H37:J37"/>
  </mergeCells>
  <dataValidations xWindow="87" yWindow="452" count="16">
    <dataValidation allowBlank="1" sqref="A3" xr:uid="{00000000-0002-0000-0100-000000000000}"/>
    <dataValidation allowBlank="1" showInputMessage="1" prompt="Nombre del capítulo" sqref="B3:J5" xr:uid="{00000000-0002-0000-0100-000001000000}"/>
    <dataValidation allowBlank="1" showInputMessage="1" showErrorMessage="1" prompt="¿A quién va dirigido el programa?, ¿qué característica tiene esta población que requiere ser beneficiada?" sqref="B15:J15" xr:uid="{00000000-0002-0000-0100-000002000000}"/>
    <dataValidation allowBlank="1" showInputMessage="1" showErrorMessage="1" prompt="Nombre del producto" sqref="B27:J27" xr:uid="{00000000-0002-0000-0100-000003000000}"/>
    <dataValidation allowBlank="1" showInputMessage="1" showErrorMessage="1" prompt="¿En qué consiste el producto? su objetivo" sqref="B28:J28" xr:uid="{00000000-0002-0000-0100-000004000000}"/>
    <dataValidation allowBlank="1" showInputMessage="1" showErrorMessage="1" prompt="1. Describir lo plasmado en el presupuesto_x000a_2. Describir lo alcanzado en términos financieros y de producción " sqref="B29:J29" xr:uid="{00000000-0002-0000-0100-000005000000}"/>
    <dataValidation allowBlank="1" showInputMessage="1" showErrorMessage="1" prompt="De existir desvío, explicar razones." sqref="B30:J30" xr:uid="{00000000-0002-0000-0100-000006000000}"/>
    <dataValidation allowBlank="1" showInputMessage="1" showErrorMessage="1" prompt="Oportunidades de mejora identificadas" sqref="A33:J34" xr:uid="{00000000-0002-0000-0100-000007000000}"/>
    <dataValidation allowBlank="1" showInputMessage="1" showErrorMessage="1" prompt="Presupuesto del programa" sqref="A20:C20 F20" xr:uid="{00000000-0002-0000-0100-000008000000}"/>
    <dataValidation allowBlank="1" showInputMessage="1" showErrorMessage="1" prompt="¿En qué consiste el programa?" sqref="B14:J14" xr:uid="{00000000-0002-0000-0100-000009000000}"/>
    <dataValidation allowBlank="1" showInputMessage="1" showErrorMessage="1" prompt="Nombre de cada producto" sqref="A23:A24" xr:uid="{00000000-0002-0000-0100-00000A000000}"/>
    <dataValidation allowBlank="1" showInputMessage="1" showErrorMessage="1" prompt="Nombre del indicador" sqref="B23:B24" xr:uid="{00000000-0002-0000-0100-00000B000000}"/>
    <dataValidation allowBlank="1" showInputMessage="1" showErrorMessage="1" prompt="Meta anual del indicador" sqref="C23:C24 E23:E24 G24" xr:uid="{00000000-0002-0000-0100-00000C000000}"/>
    <dataValidation allowBlank="1" showInputMessage="1" showErrorMessage="1" prompt="Monto presupuestado para el producto" sqref="F23:F24 D23:D24" xr:uid="{00000000-0002-0000-0100-00000D000000}"/>
    <dataValidation allowBlank="1" showInputMessage="1" showErrorMessage="1" prompt="Meta alcanzada en el trimestre" sqref="G23" xr:uid="{00000000-0002-0000-0100-00000E000000}"/>
    <dataValidation allowBlank="1" showInputMessage="1" showErrorMessage="1" prompt="Monto ejecutado en el trimestre" sqref="H23:H24" xr:uid="{00000000-0002-0000-0100-00000F000000}"/>
  </dataValidations>
  <printOptions horizontalCentered="1"/>
  <pageMargins left="0.70866141732283472" right="0.70866141732283472" top="1.6141732283464567" bottom="0.74803149606299213" header="0.15748031496062992" footer="0.31496062992125984"/>
  <pageSetup scale="55" fitToHeight="0" orientation="portrait" r:id="rId1"/>
  <headerFooter>
    <oddHeader>&amp;C
&amp;G
&amp;"Verdana,Negrita"&amp;10INFORME DE EVALUACIÓN TRIMESTRAL DE LAS
METAS FÍSICAS-FINANCIERAS
2do. SEMESTRE 2025&amp;R
&amp;"Verdana,Negrita"&amp;10INF-PPP-05
Versión: 01</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1"/>
  <sheetViews>
    <sheetView topLeftCell="A17" zoomScale="90" zoomScaleNormal="90" zoomScaleSheetLayoutView="85" zoomScalePageLayoutView="80" workbookViewId="0">
      <selection activeCell="H27" sqref="H27"/>
    </sheetView>
  </sheetViews>
  <sheetFormatPr baseColWidth="10" defaultColWidth="11.42578125" defaultRowHeight="14.25" x14ac:dyDescent="0.2"/>
  <cols>
    <col min="1" max="1" width="31.85546875" style="3" bestFit="1" customWidth="1"/>
    <col min="2" max="2" width="21.5703125" style="3" bestFit="1" customWidth="1"/>
    <col min="3" max="3" width="12.7109375" style="3" customWidth="1"/>
    <col min="4" max="4" width="17.5703125" style="3" customWidth="1"/>
    <col min="5" max="5" width="18.42578125" style="3" customWidth="1"/>
    <col min="6" max="6" width="20.7109375" style="3" customWidth="1"/>
    <col min="7" max="7" width="17.28515625" style="3" customWidth="1"/>
    <col min="8" max="8" width="17.7109375" style="3" customWidth="1"/>
    <col min="9" max="10" width="12.7109375" style="3" customWidth="1"/>
    <col min="11" max="11" width="11.42578125" style="3"/>
    <col min="12" max="12" width="12.85546875" style="2" bestFit="1" customWidth="1"/>
    <col min="13" max="16384" width="11.42578125" style="2"/>
  </cols>
  <sheetData>
    <row r="1" spans="1:11" ht="27.75" customHeight="1" x14ac:dyDescent="0.2">
      <c r="A1" s="131" t="s">
        <v>0</v>
      </c>
      <c r="B1" s="132"/>
      <c r="C1" s="132"/>
      <c r="D1" s="132"/>
      <c r="E1" s="132"/>
      <c r="F1" s="132"/>
      <c r="G1" s="132"/>
      <c r="H1" s="132"/>
      <c r="I1" s="132"/>
      <c r="J1" s="133"/>
      <c r="K1" s="1"/>
    </row>
    <row r="2" spans="1:11" ht="25.5" customHeight="1" x14ac:dyDescent="0.2">
      <c r="A2" s="45" t="s">
        <v>1</v>
      </c>
      <c r="B2" s="61"/>
      <c r="C2" s="61"/>
      <c r="D2" s="61"/>
      <c r="E2" s="61"/>
      <c r="F2" s="61"/>
      <c r="G2" s="61"/>
      <c r="H2" s="61"/>
      <c r="I2" s="61"/>
      <c r="J2" s="46"/>
      <c r="K2" s="1"/>
    </row>
    <row r="3" spans="1:11" ht="23.25" customHeight="1" x14ac:dyDescent="0.2">
      <c r="A3" s="62" t="s">
        <v>2</v>
      </c>
      <c r="B3" s="128" t="s">
        <v>3</v>
      </c>
      <c r="C3" s="128"/>
      <c r="D3" s="128"/>
      <c r="E3" s="128"/>
      <c r="F3" s="128"/>
      <c r="G3" s="128"/>
      <c r="H3" s="128"/>
      <c r="I3" s="128"/>
      <c r="J3" s="159"/>
      <c r="K3" s="1"/>
    </row>
    <row r="4" spans="1:11" ht="21" customHeight="1" x14ac:dyDescent="0.2">
      <c r="A4" s="63" t="s">
        <v>4</v>
      </c>
      <c r="B4" s="128" t="s">
        <v>5</v>
      </c>
      <c r="C4" s="128"/>
      <c r="D4" s="128"/>
      <c r="E4" s="128"/>
      <c r="F4" s="128"/>
      <c r="G4" s="128"/>
      <c r="H4" s="128"/>
      <c r="I4" s="128"/>
      <c r="J4" s="159"/>
      <c r="K4" s="1"/>
    </row>
    <row r="5" spans="1:11" ht="21.75" customHeight="1" x14ac:dyDescent="0.2">
      <c r="A5" s="63" t="s">
        <v>6</v>
      </c>
      <c r="B5" s="128" t="s">
        <v>7</v>
      </c>
      <c r="C5" s="128"/>
      <c r="D5" s="128"/>
      <c r="E5" s="128"/>
      <c r="F5" s="128"/>
      <c r="G5" s="128"/>
      <c r="H5" s="128"/>
      <c r="I5" s="128"/>
      <c r="J5" s="159"/>
      <c r="K5" s="1"/>
    </row>
    <row r="6" spans="1:11" ht="55.5" customHeight="1" x14ac:dyDescent="0.2">
      <c r="A6" s="62" t="s">
        <v>8</v>
      </c>
      <c r="B6" s="129" t="s">
        <v>9</v>
      </c>
      <c r="C6" s="129"/>
      <c r="D6" s="129"/>
      <c r="E6" s="129"/>
      <c r="F6" s="129"/>
      <c r="G6" s="129"/>
      <c r="H6" s="129"/>
      <c r="I6" s="129"/>
      <c r="J6" s="154"/>
    </row>
    <row r="7" spans="1:11" ht="55.5" customHeight="1" x14ac:dyDescent="0.2">
      <c r="A7" s="62" t="s">
        <v>10</v>
      </c>
      <c r="B7" s="129" t="s">
        <v>11</v>
      </c>
      <c r="C7" s="129"/>
      <c r="D7" s="129"/>
      <c r="E7" s="129"/>
      <c r="F7" s="129"/>
      <c r="G7" s="129"/>
      <c r="H7" s="129"/>
      <c r="I7" s="129"/>
      <c r="J7" s="154"/>
    </row>
    <row r="8" spans="1:11" ht="21" hidden="1" customHeight="1" x14ac:dyDescent="0.2">
      <c r="A8" s="112" t="s">
        <v>12</v>
      </c>
      <c r="B8" s="103"/>
      <c r="C8" s="103"/>
      <c r="D8" s="103"/>
      <c r="E8" s="103"/>
      <c r="F8" s="103"/>
      <c r="G8" s="103"/>
      <c r="H8" s="103"/>
      <c r="I8" s="103"/>
      <c r="J8" s="113"/>
    </row>
    <row r="9" spans="1:11" ht="17.25" hidden="1" customHeight="1" x14ac:dyDescent="0.2">
      <c r="A9" s="62" t="s">
        <v>13</v>
      </c>
      <c r="B9" s="4">
        <v>1</v>
      </c>
      <c r="C9" s="125" t="str">
        <f>IFERROR(VLOOKUP(B9,'[1]Validacion datos'!A2:B5,2,FALSE),"")</f>
        <v>DESARROLLO INSTITUCIONAL</v>
      </c>
      <c r="D9" s="125"/>
      <c r="E9" s="125"/>
      <c r="F9" s="125"/>
      <c r="G9" s="125"/>
      <c r="H9" s="125"/>
      <c r="I9" s="125"/>
      <c r="J9" s="155"/>
    </row>
    <row r="10" spans="1:11" hidden="1" x14ac:dyDescent="0.2">
      <c r="A10" s="62" t="s">
        <v>14</v>
      </c>
      <c r="B10" s="5">
        <v>1.2</v>
      </c>
      <c r="C10" s="125" t="str">
        <f>IFERROR(VLOOKUP(B10,'[1]Validacion datos'!A8:B26,2,FALSE),"")</f>
        <v>Imperio de la ley y seguridad ciudadana</v>
      </c>
      <c r="D10" s="125"/>
      <c r="E10" s="125"/>
      <c r="F10" s="125"/>
      <c r="G10" s="125"/>
      <c r="H10" s="125"/>
      <c r="I10" s="125"/>
      <c r="J10" s="155"/>
    </row>
    <row r="11" spans="1:11" ht="49.5" customHeight="1" x14ac:dyDescent="0.2">
      <c r="A11" s="62" t="s">
        <v>15</v>
      </c>
      <c r="B11" s="6" t="s">
        <v>16</v>
      </c>
      <c r="C11" s="156"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57"/>
      <c r="E11" s="157"/>
      <c r="F11" s="157"/>
      <c r="G11" s="157"/>
      <c r="H11" s="157"/>
      <c r="I11" s="157"/>
      <c r="J11" s="158"/>
    </row>
    <row r="12" spans="1:11" ht="21" customHeight="1" x14ac:dyDescent="0.2">
      <c r="A12" s="112" t="s">
        <v>17</v>
      </c>
      <c r="B12" s="103"/>
      <c r="C12" s="103"/>
      <c r="D12" s="103"/>
      <c r="E12" s="103"/>
      <c r="F12" s="103"/>
      <c r="G12" s="103"/>
      <c r="H12" s="103"/>
      <c r="I12" s="103"/>
      <c r="J12" s="113"/>
    </row>
    <row r="13" spans="1:11" ht="22.5" customHeight="1" x14ac:dyDescent="0.2">
      <c r="A13" s="62" t="s">
        <v>18</v>
      </c>
      <c r="B13" s="102" t="s">
        <v>85</v>
      </c>
      <c r="C13" s="102"/>
      <c r="D13" s="102"/>
      <c r="E13" s="102"/>
      <c r="F13" s="102"/>
      <c r="G13" s="102"/>
      <c r="H13" s="102"/>
      <c r="I13" s="102"/>
      <c r="J13" s="138"/>
    </row>
    <row r="14" spans="1:11" ht="53.25" customHeight="1" x14ac:dyDescent="0.2">
      <c r="A14" s="64" t="s">
        <v>20</v>
      </c>
      <c r="B14" s="102" t="s">
        <v>86</v>
      </c>
      <c r="C14" s="102"/>
      <c r="D14" s="102"/>
      <c r="E14" s="102"/>
      <c r="F14" s="102"/>
      <c r="G14" s="102"/>
      <c r="H14" s="102"/>
      <c r="I14" s="102"/>
      <c r="J14" s="138"/>
    </row>
    <row r="15" spans="1:11" ht="30.75" customHeight="1" x14ac:dyDescent="0.2">
      <c r="A15" s="64" t="s">
        <v>22</v>
      </c>
      <c r="B15" s="102" t="s">
        <v>87</v>
      </c>
      <c r="C15" s="102"/>
      <c r="D15" s="102"/>
      <c r="E15" s="102"/>
      <c r="F15" s="102"/>
      <c r="G15" s="102"/>
      <c r="H15" s="102"/>
      <c r="I15" s="102"/>
      <c r="J15" s="138"/>
    </row>
    <row r="16" spans="1:11" ht="28.5" customHeight="1" x14ac:dyDescent="0.2">
      <c r="A16" s="64" t="s">
        <v>24</v>
      </c>
      <c r="B16" s="102" t="s">
        <v>88</v>
      </c>
      <c r="C16" s="102"/>
      <c r="D16" s="102"/>
      <c r="E16" s="102"/>
      <c r="F16" s="102"/>
      <c r="G16" s="102"/>
      <c r="H16" s="102"/>
      <c r="I16" s="102"/>
      <c r="J16" s="138"/>
      <c r="K16" s="1"/>
    </row>
    <row r="17" spans="1:12" ht="21" customHeight="1" x14ac:dyDescent="0.2">
      <c r="A17" s="172" t="s">
        <v>26</v>
      </c>
      <c r="B17" s="173"/>
      <c r="C17" s="173"/>
      <c r="D17" s="173"/>
      <c r="E17" s="173"/>
      <c r="F17" s="173"/>
      <c r="G17" s="173"/>
      <c r="H17" s="173"/>
      <c r="I17" s="173"/>
      <c r="J17" s="174"/>
    </row>
    <row r="18" spans="1:12" ht="21" customHeight="1" x14ac:dyDescent="0.2">
      <c r="A18" s="45" t="s">
        <v>27</v>
      </c>
      <c r="B18" s="61"/>
      <c r="C18" s="61"/>
      <c r="D18" s="61"/>
      <c r="E18" s="61"/>
      <c r="F18" s="61"/>
      <c r="G18" s="61"/>
      <c r="H18" s="61"/>
      <c r="I18" s="61"/>
      <c r="J18" s="46"/>
      <c r="K18" s="1"/>
    </row>
    <row r="19" spans="1:12" ht="57" customHeight="1" x14ac:dyDescent="0.2">
      <c r="A19" s="141" t="s">
        <v>28</v>
      </c>
      <c r="B19" s="142"/>
      <c r="C19" s="143" t="s">
        <v>29</v>
      </c>
      <c r="D19" s="144"/>
      <c r="E19" s="144"/>
      <c r="F19" s="144" t="s">
        <v>30</v>
      </c>
      <c r="G19" s="144"/>
      <c r="H19" s="142"/>
      <c r="I19" s="143" t="s">
        <v>31</v>
      </c>
      <c r="J19" s="145"/>
    </row>
    <row r="20" spans="1:12" ht="22.5" customHeight="1" x14ac:dyDescent="0.2">
      <c r="A20" s="146">
        <v>1158000000</v>
      </c>
      <c r="B20" s="147"/>
      <c r="C20" s="148">
        <f>SUM(D24+D25+D26+D27+D28)</f>
        <v>1143531200</v>
      </c>
      <c r="D20" s="149"/>
      <c r="E20" s="150"/>
      <c r="F20" s="148">
        <f>SUM(Tabla18[Financiera 
 (F)])</f>
        <v>682945430.43000007</v>
      </c>
      <c r="G20" s="149"/>
      <c r="H20" s="150"/>
      <c r="I20" s="151">
        <f>+IF(F20&gt;0,F20/C20,0)</f>
        <v>0.59722500831634506</v>
      </c>
      <c r="J20" s="152"/>
    </row>
    <row r="21" spans="1:12" ht="21" customHeight="1" x14ac:dyDescent="0.2">
      <c r="A21" s="165" t="s">
        <v>32</v>
      </c>
      <c r="B21" s="166"/>
      <c r="C21" s="166"/>
      <c r="D21" s="166"/>
      <c r="E21" s="166"/>
      <c r="F21" s="166"/>
      <c r="G21" s="166"/>
      <c r="H21" s="166"/>
      <c r="I21" s="166"/>
      <c r="J21" s="167"/>
      <c r="K21" s="1"/>
    </row>
    <row r="22" spans="1:12" ht="32.25" customHeight="1" x14ac:dyDescent="0.2">
      <c r="A22" s="65"/>
      <c r="B22" s="66"/>
      <c r="C22" s="107" t="s">
        <v>33</v>
      </c>
      <c r="D22" s="108"/>
      <c r="E22" s="107" t="s">
        <v>34</v>
      </c>
      <c r="F22" s="108"/>
      <c r="G22" s="107" t="s">
        <v>35</v>
      </c>
      <c r="H22" s="107"/>
      <c r="I22" s="107" t="s">
        <v>36</v>
      </c>
      <c r="J22" s="153"/>
    </row>
    <row r="23" spans="1:12" ht="57" customHeight="1" x14ac:dyDescent="0.2">
      <c r="A23" s="67" t="s">
        <v>37</v>
      </c>
      <c r="B23" s="7" t="s">
        <v>38</v>
      </c>
      <c r="C23" s="7" t="s">
        <v>39</v>
      </c>
      <c r="D23" s="7" t="s">
        <v>40</v>
      </c>
      <c r="E23" s="7" t="s">
        <v>41</v>
      </c>
      <c r="F23" s="7" t="s">
        <v>42</v>
      </c>
      <c r="G23" s="7" t="s">
        <v>43</v>
      </c>
      <c r="H23" s="7" t="s">
        <v>44</v>
      </c>
      <c r="I23" s="7" t="s">
        <v>45</v>
      </c>
      <c r="J23" s="68" t="s">
        <v>46</v>
      </c>
    </row>
    <row r="24" spans="1:12" ht="40.5" customHeight="1" x14ac:dyDescent="0.2">
      <c r="A24" s="69" t="s">
        <v>89</v>
      </c>
      <c r="B24" s="47" t="s">
        <v>47</v>
      </c>
      <c r="C24" s="9" t="s">
        <v>47</v>
      </c>
      <c r="D24" s="48">
        <v>148415491.56</v>
      </c>
      <c r="E24" s="11" t="s">
        <v>47</v>
      </c>
      <c r="F24" s="11" t="s">
        <v>47</v>
      </c>
      <c r="G24" s="12" t="s">
        <v>47</v>
      </c>
      <c r="H24" s="10">
        <v>73045368.959999993</v>
      </c>
      <c r="I24" s="13" t="s">
        <v>47</v>
      </c>
      <c r="J24" s="70" t="e">
        <f t="shared" ref="J24" si="0">IF(H24&gt;0,H24/F24,0)</f>
        <v>#VALUE!</v>
      </c>
    </row>
    <row r="25" spans="1:12" ht="81.75" customHeight="1" x14ac:dyDescent="0.2">
      <c r="A25" s="69" t="s">
        <v>90</v>
      </c>
      <c r="B25" s="18" t="s">
        <v>102</v>
      </c>
      <c r="C25" s="9">
        <v>10000</v>
      </c>
      <c r="D25" s="48">
        <v>237328256.44999999</v>
      </c>
      <c r="E25" s="37">
        <v>5500</v>
      </c>
      <c r="F25" s="11">
        <v>112803562.25</v>
      </c>
      <c r="G25" s="12">
        <v>5508</v>
      </c>
      <c r="H25" s="10">
        <v>112448709.97</v>
      </c>
      <c r="I25" s="13">
        <f>IF(G25&gt;0,G25/E25,0)</f>
        <v>1.0014545454545454</v>
      </c>
      <c r="J25" s="70">
        <f>IF(H25&gt;0,H25/F25,0)</f>
        <v>0.99685424579754345</v>
      </c>
      <c r="L25" s="41"/>
    </row>
    <row r="26" spans="1:12" ht="56.25" customHeight="1" x14ac:dyDescent="0.2">
      <c r="A26" s="69" t="s">
        <v>91</v>
      </c>
      <c r="B26" s="50" t="s">
        <v>92</v>
      </c>
      <c r="C26" s="9">
        <v>3</v>
      </c>
      <c r="D26" s="48">
        <v>69982882</v>
      </c>
      <c r="E26" s="39">
        <v>2</v>
      </c>
      <c r="F26" s="11">
        <v>30779535</v>
      </c>
      <c r="G26" s="12">
        <v>2</v>
      </c>
      <c r="H26" s="10">
        <v>32171067.260000002</v>
      </c>
      <c r="I26" s="13">
        <f t="shared" ref="I26:I27" si="1">IF(G26&gt;0,G26/E26,0)</f>
        <v>1</v>
      </c>
      <c r="J26" s="70">
        <f>IF(H26&gt;0,H26/F26,0)</f>
        <v>1.0452096583005559</v>
      </c>
      <c r="K26" s="44"/>
      <c r="L26" s="42"/>
    </row>
    <row r="27" spans="1:12" ht="81.75" customHeight="1" x14ac:dyDescent="0.2">
      <c r="A27" s="71" t="s">
        <v>93</v>
      </c>
      <c r="B27" s="50" t="s">
        <v>94</v>
      </c>
      <c r="C27" s="35">
        <v>0.7</v>
      </c>
      <c r="D27" s="48">
        <v>441764534.19999999</v>
      </c>
      <c r="E27" s="38">
        <v>0.7</v>
      </c>
      <c r="F27" s="11">
        <v>241669811.5</v>
      </c>
      <c r="G27" s="40">
        <v>0.87</v>
      </c>
      <c r="H27" s="10">
        <v>331535465.98000002</v>
      </c>
      <c r="I27" s="13">
        <f t="shared" si="1"/>
        <v>1.2428571428571429</v>
      </c>
      <c r="J27" s="70">
        <f>IF(H27&gt;0,H27/F27,0)</f>
        <v>1.371853041644798</v>
      </c>
      <c r="L27" s="43"/>
    </row>
    <row r="28" spans="1:12" ht="78" customHeight="1" x14ac:dyDescent="0.2">
      <c r="A28" s="72" t="s">
        <v>95</v>
      </c>
      <c r="B28" s="51" t="s">
        <v>96</v>
      </c>
      <c r="C28" s="36">
        <v>140</v>
      </c>
      <c r="D28" s="49">
        <v>246040035.78999999</v>
      </c>
      <c r="E28" s="39">
        <v>70</v>
      </c>
      <c r="F28" s="22">
        <v>109544047.5</v>
      </c>
      <c r="G28" s="23">
        <v>107</v>
      </c>
      <c r="H28" s="21">
        <v>133744818.26000001</v>
      </c>
      <c r="I28" s="13">
        <f>IF(G28&gt;0,G28/E28,0)</f>
        <v>1.5285714285714285</v>
      </c>
      <c r="J28" s="70">
        <f>IF(H28&gt;0,H28/F28,0)</f>
        <v>1.2209227366735742</v>
      </c>
    </row>
    <row r="29" spans="1:12" ht="25.5" customHeight="1" x14ac:dyDescent="0.2">
      <c r="A29" s="161" t="s">
        <v>80</v>
      </c>
      <c r="B29" s="161"/>
      <c r="C29" s="171"/>
      <c r="D29" s="171"/>
      <c r="E29" s="171"/>
      <c r="F29" s="161"/>
      <c r="G29" s="161"/>
      <c r="H29" s="161"/>
      <c r="I29" s="171"/>
      <c r="J29" s="171"/>
    </row>
    <row r="30" spans="1:12" ht="26.25" customHeight="1" x14ac:dyDescent="0.2">
      <c r="A30" s="175" t="s">
        <v>81</v>
      </c>
      <c r="B30" s="176"/>
      <c r="C30" s="176"/>
      <c r="D30" s="176"/>
      <c r="E30" s="176"/>
      <c r="F30" s="176"/>
      <c r="G30" s="176"/>
      <c r="H30" s="176"/>
      <c r="I30" s="176"/>
      <c r="J30" s="177"/>
      <c r="K30" s="1"/>
    </row>
    <row r="31" spans="1:12" ht="27" customHeight="1" x14ac:dyDescent="0.2">
      <c r="A31" s="27" t="s">
        <v>55</v>
      </c>
      <c r="B31" s="162" t="str">
        <f>+A24</f>
        <v>7420- Acciones comunes P50</v>
      </c>
      <c r="C31" s="162"/>
      <c r="D31" s="162"/>
      <c r="E31" s="162"/>
      <c r="F31" s="162"/>
      <c r="G31" s="162"/>
      <c r="H31" s="162"/>
      <c r="I31" s="162"/>
      <c r="J31" s="162"/>
    </row>
    <row r="32" spans="1:12" ht="26.25" customHeight="1" x14ac:dyDescent="0.2">
      <c r="A32" s="28" t="s">
        <v>56</v>
      </c>
      <c r="B32" s="179" t="s">
        <v>47</v>
      </c>
      <c r="C32" s="179"/>
      <c r="D32" s="179"/>
      <c r="E32" s="179"/>
      <c r="F32" s="179"/>
      <c r="G32" s="179"/>
      <c r="H32" s="179"/>
      <c r="I32" s="179"/>
      <c r="J32" s="179"/>
    </row>
    <row r="33" spans="1:10" ht="26.25" customHeight="1" x14ac:dyDescent="0.2">
      <c r="A33" s="28" t="s">
        <v>58</v>
      </c>
      <c r="B33" s="179" t="s">
        <v>47</v>
      </c>
      <c r="C33" s="179"/>
      <c r="D33" s="179"/>
      <c r="E33" s="179"/>
      <c r="F33" s="179"/>
      <c r="G33" s="179"/>
      <c r="H33" s="179"/>
      <c r="I33" s="179"/>
      <c r="J33" s="179"/>
    </row>
    <row r="34" spans="1:10" ht="32.25" customHeight="1" x14ac:dyDescent="0.2">
      <c r="A34" s="28" t="s">
        <v>59</v>
      </c>
      <c r="B34" s="160" t="s">
        <v>47</v>
      </c>
      <c r="C34" s="160"/>
      <c r="D34" s="160"/>
      <c r="E34" s="160"/>
      <c r="F34" s="160"/>
      <c r="G34" s="160"/>
      <c r="H34" s="160"/>
      <c r="I34" s="160"/>
      <c r="J34" s="160"/>
    </row>
    <row r="35" spans="1:10" ht="33" customHeight="1" x14ac:dyDescent="0.2">
      <c r="A35" s="27" t="s">
        <v>55</v>
      </c>
      <c r="B35" s="162" t="str">
        <f>+A25</f>
        <v>6867- Negocios de expendio de bebidas alcohólicas inspeccionados para el cumplimiento de las leyes normativas vigentes.</v>
      </c>
      <c r="C35" s="162"/>
      <c r="D35" s="162"/>
      <c r="E35" s="162"/>
      <c r="F35" s="162"/>
      <c r="G35" s="162"/>
      <c r="H35" s="162"/>
      <c r="I35" s="162"/>
      <c r="J35" s="162"/>
    </row>
    <row r="36" spans="1:10" ht="61.5" customHeight="1" x14ac:dyDescent="0.2">
      <c r="A36" s="28" t="s">
        <v>56</v>
      </c>
      <c r="B36" s="163" t="s">
        <v>97</v>
      </c>
      <c r="C36" s="163"/>
      <c r="D36" s="163"/>
      <c r="E36" s="163"/>
      <c r="F36" s="163"/>
      <c r="G36" s="163"/>
      <c r="H36" s="163"/>
      <c r="I36" s="163"/>
      <c r="J36" s="163"/>
    </row>
    <row r="37" spans="1:10" ht="77.25" customHeight="1" x14ac:dyDescent="0.2">
      <c r="A37" s="28" t="s">
        <v>58</v>
      </c>
      <c r="B37" s="163" t="s">
        <v>103</v>
      </c>
      <c r="C37" s="163"/>
      <c r="D37" s="163"/>
      <c r="E37" s="163"/>
      <c r="F37" s="163"/>
      <c r="G37" s="163"/>
      <c r="H37" s="163"/>
      <c r="I37" s="163"/>
      <c r="J37" s="163"/>
    </row>
    <row r="38" spans="1:10" ht="42.75" customHeight="1" x14ac:dyDescent="0.2">
      <c r="A38" s="74" t="s">
        <v>59</v>
      </c>
      <c r="B38" s="164" t="s">
        <v>104</v>
      </c>
      <c r="C38" s="164"/>
      <c r="D38" s="164"/>
      <c r="E38" s="164"/>
      <c r="F38" s="164"/>
      <c r="G38" s="164"/>
      <c r="H38" s="164"/>
      <c r="I38" s="164"/>
      <c r="J38" s="164"/>
    </row>
    <row r="39" spans="1:10" ht="9.75" customHeight="1" x14ac:dyDescent="0.2">
      <c r="A39" s="168"/>
      <c r="B39" s="169"/>
      <c r="C39" s="169"/>
      <c r="D39" s="169"/>
      <c r="E39" s="169"/>
      <c r="F39" s="169"/>
      <c r="G39" s="169"/>
      <c r="H39" s="169"/>
      <c r="I39" s="169"/>
      <c r="J39" s="170"/>
    </row>
    <row r="40" spans="1:10" ht="21" customHeight="1" x14ac:dyDescent="0.2">
      <c r="A40" s="27" t="s">
        <v>55</v>
      </c>
      <c r="B40" s="162" t="str">
        <f>+A26</f>
        <v>7935- Campañas de entrega e incautación de armas de fuego ilegales.</v>
      </c>
      <c r="C40" s="162"/>
      <c r="D40" s="162"/>
      <c r="E40" s="162"/>
      <c r="F40" s="162"/>
      <c r="G40" s="162"/>
      <c r="H40" s="162"/>
      <c r="I40" s="162"/>
      <c r="J40" s="162"/>
    </row>
    <row r="41" spans="1:10" ht="53.25" customHeight="1" x14ac:dyDescent="0.2">
      <c r="A41" s="28" t="s">
        <v>56</v>
      </c>
      <c r="B41" s="163" t="s">
        <v>98</v>
      </c>
      <c r="C41" s="163"/>
      <c r="D41" s="163"/>
      <c r="E41" s="163"/>
      <c r="F41" s="163"/>
      <c r="G41" s="163"/>
      <c r="H41" s="163"/>
      <c r="I41" s="163"/>
      <c r="J41" s="163"/>
    </row>
    <row r="42" spans="1:10" ht="129.75" customHeight="1" x14ac:dyDescent="0.2">
      <c r="A42" s="28" t="s">
        <v>58</v>
      </c>
      <c r="B42" s="163" t="s">
        <v>105</v>
      </c>
      <c r="C42" s="163"/>
      <c r="D42" s="163"/>
      <c r="E42" s="163"/>
      <c r="F42" s="163"/>
      <c r="G42" s="163"/>
      <c r="H42" s="163"/>
      <c r="I42" s="163"/>
      <c r="J42" s="163"/>
    </row>
    <row r="43" spans="1:10" ht="79.5" customHeight="1" x14ac:dyDescent="0.2">
      <c r="A43" s="28" t="s">
        <v>59</v>
      </c>
      <c r="B43" s="160" t="s">
        <v>106</v>
      </c>
      <c r="C43" s="160"/>
      <c r="D43" s="160"/>
      <c r="E43" s="160"/>
      <c r="F43" s="160"/>
      <c r="G43" s="160"/>
      <c r="H43" s="160"/>
      <c r="I43" s="160"/>
      <c r="J43" s="160"/>
    </row>
    <row r="44" spans="1:10" ht="21" customHeight="1" x14ac:dyDescent="0.2">
      <c r="A44" s="27" t="s">
        <v>55</v>
      </c>
      <c r="B44" s="162" t="str">
        <f>+A27</f>
        <v>7895-Municipios con Mesas Locales de Seguridad, Ciudadanía y Género fortalecidas y en funcionamiento.</v>
      </c>
      <c r="C44" s="162"/>
      <c r="D44" s="162"/>
      <c r="E44" s="162"/>
      <c r="F44" s="162"/>
      <c r="G44" s="162"/>
      <c r="H44" s="162"/>
      <c r="I44" s="162"/>
      <c r="J44" s="162"/>
    </row>
    <row r="45" spans="1:10" ht="46.5" customHeight="1" x14ac:dyDescent="0.2">
      <c r="A45" s="28" t="s">
        <v>56</v>
      </c>
      <c r="B45" s="163" t="s">
        <v>99</v>
      </c>
      <c r="C45" s="163"/>
      <c r="D45" s="163"/>
      <c r="E45" s="163"/>
      <c r="F45" s="163"/>
      <c r="G45" s="163"/>
      <c r="H45" s="163"/>
      <c r="I45" s="163"/>
      <c r="J45" s="163"/>
    </row>
    <row r="46" spans="1:10" ht="111.75" customHeight="1" x14ac:dyDescent="0.2">
      <c r="A46" s="28" t="s">
        <v>58</v>
      </c>
      <c r="B46" s="163" t="s">
        <v>107</v>
      </c>
      <c r="C46" s="163"/>
      <c r="D46" s="163"/>
      <c r="E46" s="163"/>
      <c r="F46" s="163"/>
      <c r="G46" s="163"/>
      <c r="H46" s="163"/>
      <c r="I46" s="163"/>
      <c r="J46" s="163"/>
    </row>
    <row r="47" spans="1:10" ht="92.25" customHeight="1" x14ac:dyDescent="0.2">
      <c r="A47" s="28" t="s">
        <v>59</v>
      </c>
      <c r="B47" s="160" t="s">
        <v>108</v>
      </c>
      <c r="C47" s="160"/>
      <c r="D47" s="160"/>
      <c r="E47" s="160"/>
      <c r="F47" s="160"/>
      <c r="G47" s="160"/>
      <c r="H47" s="160"/>
      <c r="I47" s="160"/>
      <c r="J47" s="160"/>
    </row>
    <row r="48" spans="1:10" ht="21" customHeight="1" x14ac:dyDescent="0.2">
      <c r="A48" s="27" t="s">
        <v>55</v>
      </c>
      <c r="B48" s="162" t="str">
        <f>+A28</f>
        <v xml:space="preserve">7447- Ciudadanos  expuestos a violencia, crímenes y delitos participan en las actividades de prevención.  </v>
      </c>
      <c r="C48" s="162"/>
      <c r="D48" s="162"/>
      <c r="E48" s="162"/>
      <c r="F48" s="162"/>
      <c r="G48" s="162"/>
      <c r="H48" s="162"/>
      <c r="I48" s="162"/>
      <c r="J48" s="162"/>
    </row>
    <row r="49" spans="1:11" ht="44.25" customHeight="1" x14ac:dyDescent="0.2">
      <c r="A49" s="28" t="s">
        <v>56</v>
      </c>
      <c r="B49" s="163" t="s">
        <v>100</v>
      </c>
      <c r="C49" s="163"/>
      <c r="D49" s="163"/>
      <c r="E49" s="163"/>
      <c r="F49" s="163"/>
      <c r="G49" s="163"/>
      <c r="H49" s="163"/>
      <c r="I49" s="163"/>
      <c r="J49" s="163"/>
    </row>
    <row r="50" spans="1:11" ht="47.25" customHeight="1" x14ac:dyDescent="0.2">
      <c r="A50" s="28" t="s">
        <v>58</v>
      </c>
      <c r="B50" s="163" t="s">
        <v>109</v>
      </c>
      <c r="C50" s="163"/>
      <c r="D50" s="163"/>
      <c r="E50" s="163"/>
      <c r="F50" s="163"/>
      <c r="G50" s="163"/>
      <c r="H50" s="163"/>
      <c r="I50" s="163"/>
      <c r="J50" s="163"/>
    </row>
    <row r="51" spans="1:11" ht="117" customHeight="1" x14ac:dyDescent="0.2">
      <c r="A51" s="28" t="s">
        <v>59</v>
      </c>
      <c r="B51" s="160" t="s">
        <v>110</v>
      </c>
      <c r="C51" s="160"/>
      <c r="D51" s="160"/>
      <c r="E51" s="160"/>
      <c r="F51" s="160"/>
      <c r="G51" s="160"/>
      <c r="H51" s="160"/>
      <c r="I51" s="160"/>
      <c r="J51" s="160"/>
    </row>
    <row r="52" spans="1:11" ht="27" customHeight="1" x14ac:dyDescent="0.2">
      <c r="A52" s="161" t="s">
        <v>64</v>
      </c>
      <c r="B52" s="161"/>
      <c r="C52" s="161"/>
      <c r="D52" s="161"/>
      <c r="E52" s="161"/>
      <c r="F52" s="161"/>
      <c r="G52" s="161"/>
      <c r="H52" s="161"/>
      <c r="I52" s="161"/>
      <c r="J52" s="161"/>
    </row>
    <row r="53" spans="1:11" ht="23.25" customHeight="1" x14ac:dyDescent="0.2">
      <c r="A53" s="178" t="s">
        <v>65</v>
      </c>
      <c r="B53" s="178"/>
      <c r="C53" s="178"/>
      <c r="D53" s="178"/>
      <c r="E53" s="178"/>
      <c r="F53" s="178"/>
      <c r="G53" s="178"/>
      <c r="H53" s="178"/>
      <c r="I53" s="178"/>
      <c r="J53" s="178"/>
      <c r="K53" s="1"/>
    </row>
    <row r="54" spans="1:11" ht="36" customHeight="1" x14ac:dyDescent="0.2">
      <c r="A54" s="98" t="s">
        <v>84</v>
      </c>
      <c r="B54" s="98"/>
      <c r="C54" s="98"/>
      <c r="D54" s="98"/>
      <c r="E54" s="98"/>
      <c r="F54" s="98"/>
      <c r="G54" s="98"/>
      <c r="H54" s="98"/>
      <c r="I54" s="98"/>
      <c r="J54" s="98"/>
    </row>
    <row r="55" spans="1:11" x14ac:dyDescent="0.2">
      <c r="A55" s="8"/>
      <c r="B55" s="8"/>
      <c r="C55" s="8"/>
      <c r="D55" s="8"/>
      <c r="E55" s="8"/>
      <c r="F55" s="8"/>
      <c r="G55" s="8"/>
      <c r="H55" s="8"/>
      <c r="I55" s="8"/>
      <c r="J55" s="8"/>
    </row>
    <row r="57" spans="1:11" ht="15" thickBot="1" x14ac:dyDescent="0.25">
      <c r="A57" s="14" t="s">
        <v>67</v>
      </c>
      <c r="B57" s="15">
        <f>+A20</f>
        <v>1158000000</v>
      </c>
      <c r="G57" s="16"/>
      <c r="H57" s="16"/>
      <c r="I57" s="16"/>
    </row>
    <row r="58" spans="1:11" ht="14.25" customHeight="1" x14ac:dyDescent="0.2">
      <c r="A58" s="14" t="s">
        <v>68</v>
      </c>
      <c r="B58" s="15">
        <f>+C20</f>
        <v>1143531200</v>
      </c>
      <c r="D58" s="121" t="s">
        <v>69</v>
      </c>
      <c r="E58" s="121"/>
      <c r="F58" s="121"/>
      <c r="G58" s="32"/>
      <c r="H58" s="121" t="s">
        <v>70</v>
      </c>
      <c r="I58" s="121"/>
      <c r="J58" s="121"/>
    </row>
    <row r="59" spans="1:11" ht="14.25" customHeight="1" x14ac:dyDescent="0.2">
      <c r="A59" s="14" t="s">
        <v>71</v>
      </c>
      <c r="B59" s="15">
        <f>+F20</f>
        <v>682945430.43000007</v>
      </c>
      <c r="D59" s="101" t="s">
        <v>72</v>
      </c>
      <c r="E59" s="101"/>
      <c r="F59" s="101"/>
      <c r="G59" s="33"/>
      <c r="H59" s="101" t="s">
        <v>73</v>
      </c>
      <c r="I59" s="101"/>
      <c r="J59" s="101"/>
    </row>
    <row r="60" spans="1:11" x14ac:dyDescent="0.2">
      <c r="A60" s="16"/>
      <c r="B60" s="16"/>
      <c r="D60" s="101"/>
      <c r="E60" s="101"/>
      <c r="F60" s="101"/>
    </row>
    <row r="61" spans="1:11" x14ac:dyDescent="0.2">
      <c r="D61" s="101"/>
      <c r="E61" s="101"/>
      <c r="F61" s="101"/>
    </row>
  </sheetData>
  <mergeCells count="59">
    <mergeCell ref="D58:F58"/>
    <mergeCell ref="H58:J58"/>
    <mergeCell ref="H59:J59"/>
    <mergeCell ref="D59:F61"/>
    <mergeCell ref="A30:J30"/>
    <mergeCell ref="A53:J53"/>
    <mergeCell ref="B47:J47"/>
    <mergeCell ref="B35:J35"/>
    <mergeCell ref="B31:J31"/>
    <mergeCell ref="B32:J32"/>
    <mergeCell ref="B33:J33"/>
    <mergeCell ref="B34:J34"/>
    <mergeCell ref="B42:J42"/>
    <mergeCell ref="B43:J43"/>
    <mergeCell ref="B44:J44"/>
    <mergeCell ref="B45:J45"/>
    <mergeCell ref="C11:J11"/>
    <mergeCell ref="A1:J1"/>
    <mergeCell ref="B3:J3"/>
    <mergeCell ref="B4:J4"/>
    <mergeCell ref="B5:J5"/>
    <mergeCell ref="B6:J6"/>
    <mergeCell ref="B7:J7"/>
    <mergeCell ref="A8:J8"/>
    <mergeCell ref="C9:J9"/>
    <mergeCell ref="C10:J10"/>
    <mergeCell ref="A20:B20"/>
    <mergeCell ref="C20:E20"/>
    <mergeCell ref="F20:H20"/>
    <mergeCell ref="I20:J20"/>
    <mergeCell ref="A12:J12"/>
    <mergeCell ref="B13:J13"/>
    <mergeCell ref="B14:J14"/>
    <mergeCell ref="B15:J15"/>
    <mergeCell ref="B16:J16"/>
    <mergeCell ref="A17:J17"/>
    <mergeCell ref="A19:B19"/>
    <mergeCell ref="C19:E19"/>
    <mergeCell ref="F19:H19"/>
    <mergeCell ref="I19:J19"/>
    <mergeCell ref="A21:J21"/>
    <mergeCell ref="A39:J39"/>
    <mergeCell ref="B49:J49"/>
    <mergeCell ref="B50:J50"/>
    <mergeCell ref="C22:D22"/>
    <mergeCell ref="E22:F22"/>
    <mergeCell ref="G22:H22"/>
    <mergeCell ref="I22:J22"/>
    <mergeCell ref="A29:J29"/>
    <mergeCell ref="B51:J51"/>
    <mergeCell ref="A52:J52"/>
    <mergeCell ref="A54:J54"/>
    <mergeCell ref="B48:J48"/>
    <mergeCell ref="B36:J36"/>
    <mergeCell ref="B37:J37"/>
    <mergeCell ref="B38:J38"/>
    <mergeCell ref="B40:J40"/>
    <mergeCell ref="B41:J41"/>
    <mergeCell ref="B46:J46"/>
  </mergeCells>
  <dataValidations xWindow="937" yWindow="368" count="16">
    <dataValidation allowBlank="1" sqref="A3" xr:uid="{00000000-0002-0000-0200-000000000000}"/>
    <dataValidation allowBlank="1" showInputMessage="1" prompt="Nombre del capítulo" sqref="B3:J5" xr:uid="{00000000-0002-0000-0200-000001000000}"/>
    <dataValidation allowBlank="1" showInputMessage="1" showErrorMessage="1" prompt="¿A quién va dirigido el programa?, ¿qué característica tiene esta población que requiere ser beneficiada?" sqref="B15:J15" xr:uid="{00000000-0002-0000-0200-000002000000}"/>
    <dataValidation allowBlank="1" showInputMessage="1" showErrorMessage="1" prompt="Nombre del producto" sqref="B31:J31 B35:J35 B40:J40 B44:J44 B48:J48" xr:uid="{00000000-0002-0000-0200-000003000000}"/>
    <dataValidation allowBlank="1" showInputMessage="1" showErrorMessage="1" prompt="¿En qué consiste el producto? su objetivo" sqref="B32:J32 B36:J36 B41:J41 B45:J45 B49:J49" xr:uid="{00000000-0002-0000-0200-000004000000}"/>
    <dataValidation allowBlank="1" showInputMessage="1" showErrorMessage="1" prompt="1. Describir lo plasmado en el presupuesto_x000a_2. Describir lo alcanzado en términos financieros y de producción " sqref="B33:J33 B37:J37 B42:J42 B46:J46 B50:J50" xr:uid="{00000000-0002-0000-0200-000005000000}"/>
    <dataValidation allowBlank="1" showInputMessage="1" showErrorMessage="1" prompt="De existir desvío, explicar razones." sqref="B34:J34 B51:J51 B43:J43 B47:J47 B38:J38" xr:uid="{00000000-0002-0000-0200-000006000000}"/>
    <dataValidation allowBlank="1" showInputMessage="1" showErrorMessage="1" prompt="Oportunidades de mejora identificadas" sqref="A54:J55" xr:uid="{00000000-0002-0000-0200-000007000000}"/>
    <dataValidation allowBlank="1" showInputMessage="1" showErrorMessage="1" prompt="Presupuesto del programa" sqref="A20:C20 F20" xr:uid="{00000000-0002-0000-0200-000008000000}"/>
    <dataValidation allowBlank="1" showInputMessage="1" showErrorMessage="1" prompt="¿En qué consiste el programa?" sqref="B14:J14" xr:uid="{00000000-0002-0000-0200-000009000000}"/>
    <dataValidation allowBlank="1" showInputMessage="1" showErrorMessage="1" prompt="Nombre de cada producto" sqref="A23:A28" xr:uid="{00000000-0002-0000-0200-00000A000000}"/>
    <dataValidation allowBlank="1" showInputMessage="1" showErrorMessage="1" prompt="Nombre del indicador" sqref="B23:B28" xr:uid="{00000000-0002-0000-0200-00000B000000}"/>
    <dataValidation allowBlank="1" showInputMessage="1" showErrorMessage="1" prompt="Meta anual del indicador" sqref="E23:E24 C23:C28" xr:uid="{00000000-0002-0000-0200-00000C000000}"/>
    <dataValidation allowBlank="1" showInputMessage="1" showErrorMessage="1" prompt="Monto presupuestado para el producto" sqref="F23 F25:F28 D23" xr:uid="{00000000-0002-0000-0200-00000D000000}"/>
    <dataValidation allowBlank="1" showInputMessage="1" showErrorMessage="1" prompt="Meta alcanzada en el trimestre" sqref="G23:G28" xr:uid="{00000000-0002-0000-0200-00000E000000}"/>
    <dataValidation allowBlank="1" showInputMessage="1" showErrorMessage="1" prompt="Monto ejecutado en el trimestre" sqref="H23 H25:H28" xr:uid="{00000000-0002-0000-0200-00000F000000}"/>
  </dataValidations>
  <printOptions horizontalCentered="1"/>
  <pageMargins left="0.70866141732283472" right="0.70866141732283472" top="1.1417322834645669" bottom="0.74803149606299213" header="0.15748031496062992" footer="0.31496062992125984"/>
  <pageSetup scale="49" fitToHeight="0" orientation="portrait" r:id="rId1"/>
  <headerFooter>
    <oddHeader>&amp;C
&amp;G
&amp;"Verdana,Negrita"&amp;10INFORME DE EVALUACIÓN TRIMESTRAL DE LAS
METAS FÍSICAS-FINANCIERAS
2do. SEMESTRE 2025&amp;R
&amp;"Verdana,Negrita"&amp;10INF-PPP-05
Versión: 01</oddHead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Programa 11</vt:lpstr>
      <vt:lpstr>Programa 12</vt:lpstr>
      <vt:lpstr>Programa 50</vt:lpstr>
      <vt:lpstr>'Programa 11'!Área_de_impresión</vt:lpstr>
      <vt:lpstr>'Programa 12'!Área_de_impresión</vt:lpstr>
      <vt:lpstr>'Programa 50'!Área_de_impresión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Maria Del Carmen Ramirez Boyer</cp:lastModifiedBy>
  <cp:revision/>
  <cp:lastPrinted>2026-01-19T16:55:03Z</cp:lastPrinted>
  <dcterms:created xsi:type="dcterms:W3CDTF">2021-03-22T15:50:10Z</dcterms:created>
  <dcterms:modified xsi:type="dcterms:W3CDTF">2026-01-19T17:07:04Z</dcterms:modified>
  <cp:category/>
  <cp:contentStatus/>
</cp:coreProperties>
</file>