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66925"/>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5/OAI- 2025/"/>
    </mc:Choice>
  </mc:AlternateContent>
  <xr:revisionPtr revIDLastSave="20" documentId="11_9FCAB065C5F7E191B92D11BEA2D1F63355A60B30" xr6:coauthVersionLast="47" xr6:coauthVersionMax="47" xr10:uidLastSave="{5D56825F-325D-404F-BB42-5D3D321EE518}"/>
  <bookViews>
    <workbookView xWindow="20370" yWindow="-120" windowWidth="29040" windowHeight="15720" firstSheet="2" activeTab="2"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11'!$A$1:$J$57</definedName>
    <definedName name="_xlnm.Print_Area" localSheetId="1">'Programa 12'!$A$1:$J$39</definedName>
    <definedName name="_xlnm.Print_Area" localSheetId="2">'Programa 50'!$A$1:$J$61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7" l="1"/>
  <c r="I28" i="7"/>
  <c r="I27" i="7"/>
  <c r="I26" i="7"/>
  <c r="I25" i="7"/>
  <c r="J24" i="5" l="1"/>
  <c r="J24" i="1" l="1"/>
  <c r="C20" i="1"/>
  <c r="I24" i="1"/>
  <c r="F20" i="7" l="1"/>
  <c r="F20" i="5"/>
  <c r="F20" i="1"/>
  <c r="B40" i="7" l="1"/>
  <c r="B59" i="7" l="1"/>
  <c r="B48" i="7"/>
  <c r="B44" i="7"/>
  <c r="B35" i="7"/>
  <c r="B31" i="7"/>
  <c r="J28" i="7"/>
  <c r="J27" i="7"/>
  <c r="J26" i="7"/>
  <c r="J24" i="7"/>
  <c r="B57" i="7"/>
  <c r="C11" i="7"/>
  <c r="C10" i="7"/>
  <c r="C9" i="7"/>
  <c r="B37" i="5"/>
  <c r="B36" i="5"/>
  <c r="B38" i="5"/>
  <c r="B27" i="5"/>
  <c r="I24" i="5"/>
  <c r="C11" i="5"/>
  <c r="C10" i="5"/>
  <c r="C9" i="5"/>
  <c r="B54" i="1"/>
  <c r="B46" i="1"/>
  <c r="B42" i="1"/>
  <c r="B38" i="1"/>
  <c r="B34" i="1"/>
  <c r="B30" i="1"/>
  <c r="B56" i="1"/>
  <c r="I20" i="1"/>
  <c r="J26" i="1"/>
  <c r="J27" i="1"/>
  <c r="J28" i="1"/>
  <c r="J29" i="1"/>
  <c r="J25" i="1"/>
  <c r="I26" i="1"/>
  <c r="I27" i="1"/>
  <c r="I28" i="1"/>
  <c r="I29" i="1"/>
  <c r="I25" i="1"/>
  <c r="I20" i="5" l="1"/>
  <c r="B55" i="1"/>
  <c r="C11" i="1"/>
  <c r="C10" i="1"/>
  <c r="C9" i="1"/>
  <c r="I20" i="7" l="1"/>
  <c r="B58" i="7"/>
</calcChain>
</file>

<file path=xl/sharedStrings.xml><?xml version="1.0" encoding="utf-8"?>
<sst xmlns="http://schemas.openxmlformats.org/spreadsheetml/2006/main" count="284" uniqueCount="126">
  <si>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</si>
  <si>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</si>
  <si>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</si>
  <si>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</si>
  <si>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</si>
  <si>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</si>
  <si>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</si>
  <si>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</si>
  <si>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</si>
  <si>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</si>
  <si>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</si>
  <si>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</si>
  <si>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</si>
  <si>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</si>
  <si>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</si>
  <si>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</si>
  <si>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</si>
  <si>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</si>
  <si>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</si>
  <si>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</si>
  <si>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</si>
  <si>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</si>
  <si>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</si>
  <si>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</si>
  <si>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</si>
  <si>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</si>
  <si>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</si>
  <si>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</si>
  <si>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</si>
  <si>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</si>
  <si>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</si>
  <si>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</si>
  <si>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</si>
  <si>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</si>
  <si>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</si>
  <si>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</si>
  <si>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</si>
  <si>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</si>
  <si>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</si>
  <si>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</si>
  <si>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</si>
  <si>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</si>
  <si>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</si>
  <si>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</si>
  <si>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</si>
  <si>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</si>
  <si>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</si>
  <si>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r>
      <t xml:space="preserve">7827- </t>
    </r>
    <r>
      <rPr>
        <sz val="10"/>
        <rFont val="Verdana"/>
        <family val="2"/>
      </rPr>
      <t>Acciones que no generan produccion (Comunidad Segura)</t>
    </r>
  </si>
  <si>
    <t>N/A</t>
  </si>
  <si>
    <r>
      <rPr>
        <b/>
        <sz val="10"/>
        <rFont val="Verdana"/>
        <family val="2"/>
      </rPr>
      <t xml:space="preserve">6105- </t>
    </r>
    <r>
      <rPr>
        <sz val="10"/>
        <rFont val="Verdana"/>
        <family val="2"/>
      </rPr>
      <t>Negocios que comercializan armas de fuego controlados y regulados en sus operaciones.</t>
    </r>
  </si>
  <si>
    <t>Cantidad de negocios controlados y regulados.</t>
  </si>
  <si>
    <r>
      <rPr>
        <b/>
        <sz val="10"/>
        <rFont val="Verdana"/>
        <family val="2"/>
      </rPr>
      <t>6864-</t>
    </r>
    <r>
      <rPr>
        <sz val="10"/>
        <rFont val="Verdana"/>
        <family val="2"/>
      </rPr>
      <t xml:space="preserve"> Personas físicas y jurídicas con derecho de tenencia y porte de armas de fuego reguladas.</t>
    </r>
  </si>
  <si>
    <t xml:space="preserve">Número de armas de fuego reguladas. </t>
  </si>
  <si>
    <r>
      <rPr>
        <b/>
        <sz val="10"/>
        <rFont val="Verdana"/>
        <family val="2"/>
      </rPr>
      <t>7744-</t>
    </r>
    <r>
      <rPr>
        <sz val="10"/>
        <rFont val="Verdana"/>
        <family val="2"/>
      </rPr>
      <t xml:space="preserve"> Empresas de manipulación de productos pirotécnicos y químicos reguladas.</t>
    </r>
  </si>
  <si>
    <t>Empresas que manipulan productos químicos y pirotécnicos reguladas.</t>
  </si>
  <si>
    <r>
      <rPr>
        <b/>
        <sz val="10"/>
        <rFont val="Verdana"/>
        <family val="2"/>
      </rPr>
      <t>7896-</t>
    </r>
    <r>
      <rPr>
        <sz val="10"/>
        <rFont val="Verdana"/>
        <family val="2"/>
      </rPr>
      <t xml:space="preserve"> Población recibe campañas de educación en principios y valores para la convivencia y cultura de paz.</t>
    </r>
  </si>
  <si>
    <t>Cantidad de campañas realizadas.</t>
  </si>
  <si>
    <r>
      <rPr>
        <b/>
        <sz val="10"/>
        <rFont val="Verdana"/>
        <family val="2"/>
      </rPr>
      <t>7746-</t>
    </r>
    <r>
      <rPr>
        <sz val="10"/>
        <rFont val="Verdana"/>
        <family val="2"/>
      </rPr>
      <t xml:space="preserve"> Ciudadanos y extranjeros beneficiados a través de acciones y políticas integral de seguridad ciudadana.</t>
    </r>
  </si>
  <si>
    <t>Porcentaje de acciones de seguridad ciudadana implementadas.</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</si>
  <si>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</si>
  <si>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</si>
  <si>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</si>
  <si>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</si>
  <si>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Durante este segundo semestre, fueron controlados y regulados un total de 47 negocios que comercializan armas de fuego y materiales relacionados, por medio de las inspecciones realizadas, las importaciones autorizadas y las certificaciones de permisos para operar emitidas, logrando ejecutar la meta física programada en un (162%).</t>
  </si>
  <si>
    <t>Causas y justificación del desvío:</t>
  </si>
  <si>
    <t>El desvío del 62% presentado se atribuye al incremento en las solicitudes para la apertura de nuevos negocios (armerías), así como al incremento en las operaciones de las empresas existentes, amparadas en lo establecido en el Decreto No. 30-23 de fecha 7 de febrero de 2023 (que autoriza la importación de armas de fuego y municiones para el uso exclusivo de empresas de seguridad privada). Como resultado, se registró un incremento significativo en las inspecciones realizadas.
En el apartado financiero, el desvío del (33.52%), es causado por tardanzas en el proceso de compras que no llegaron a devengado en el trimestre respecto al pago de hospedaje y otros servicio.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</si>
  <si>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</si>
  <si>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Para este segundo semestre, la meta física programada fue superada en un (143.14%), logrando regular un total de  27,197 armas. Esto en continuidad en la automatización de procesos a través de la Ventanilla Única de Servicios del MIP, donde se han habilitado diez servicios disponibles en línea a través del portal institucional. Esta mejora además de las campañas realizadas a nivel masivo, han generado un aumento en el flujo de usuarios que solicitan servicios, provocando una disminución del 36.7% en el tiempo de respuesta a la solicitudes.</t>
  </si>
  <si>
    <t>El desvío del (143%) en la ejecución, se debe a la continuidad en la automatización de procesos a través de la Ventanilla Única de Servicios del MIP, permitiendo aumentar la cantidad de solicitudes.
Por el lado financiero se refleja un desvío del (42.72%), se atribuye a tardanzas en el proceso de compras pque no llegaron a devengado antes de concluir los trimestres.</t>
  </si>
  <si>
    <t>Controlar y regular la producción, almacenamiento, comercialización, transportación y manipulación de materiales pirotécnicos y químicos en el país. Otorgar los permisos correspondientes a las empresas de productos pirotécnicos y químicos</t>
  </si>
  <si>
    <t>Esta meta se medirá a final de año para tener un dato más representativo, sin dejar de desarrollar las actividades propias del producto. Destacando que en el transcurso del semestre han sido controladas y reguladas un total de 75 empresas, se otorgaron: 197- permisos para la realización de exhibiciones pirotécnicas, 38- para importaciones de fuegos artificiales y 250- permisos para importar químicos.</t>
  </si>
  <si>
    <t xml:space="preserve">En lo referente a la meta financiera, el desvío presentado de un (14%), es debido a la adquisición de los vehículos destinados a las operaciones relacionadas con las funciones de la unidad. </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</si>
  <si>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</si>
  <si>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 xml:space="preserve">Para este semestre, se evidencia la realización de una campaña de convivencia realizadas bajo el nombre “Campaña Hablemos de Convivencia con Jóvenes Universitarios”.  Esta se realizó en la Universidad Iberoamericana UNIBE, con la participación de la ministra Faride Raful, el comisionado para la Reforma de la Policía, General García, y el Dr. Servio Tulio Castaños, de FINJUS. Impactando a más de 130 alumnos de diversas facultades. Esta campaña completa el 100% de la producción física programada. 
Así mismo, se desarrollaron 1,436 actividades, entre las que se destacan charlas y talleres formativos orientados a la creación de una cultura de paz, acciones preventivas, donaciones e intervenciones en distintas provincias del país. Adicionalmente, se recibieron 987 reclamos ciudadanos (denuncias), de las cuales 527 han sido resueltas, 16 se encuentran en proceso de solución, 367 en investigación y las restantes han sido canceladas. </t>
  </si>
  <si>
    <t>El desvío financiero del (7.99%) observado durante el segundo semestre se debe principalmente a que no se ejecutaron los gastos planificados.</t>
  </si>
  <si>
    <t>Impulsar acciones mediante una Estrategia Integral de Seguridad Ciudadana en favor de la reducción de actos violentos y delictivos, construyendo una gestión articulada e integrada para alcanzar la corresponsabilidad multisectorial.</t>
  </si>
  <si>
    <t xml:space="preserve">La meta física de este producto se mide en el 4to. trimeste, con la implementación del 100%  de las acciones en beneficio de ciudadanos y extranjeros que residen y/o visitan los municipios intervenidos. entre las que se destacan reuniones en las provincias de: San pedro, Hato Mayor, Miches e Higüey, reuniones con los Bomberos a nivel nacional e internacional (Dirección de Bomberos Militares del Estado Federal de Brasil, con la finalidad de implementar buenas prácticas.  Además de que se incluyen la participación en eventos locales a internacionales sobre seguridad ciudadana.   </t>
  </si>
  <si>
    <t xml:space="preserve">En el apartado financiero, el desvío del (72.82%), se debe a las vacantes que se encuentran presupuestadas pero que a la fecha no han sido ocupadas y a los diversos procesos de compras que no pudieron ser completados, afectados por los cambios administrativos realizados en el tercer trimestre. </t>
  </si>
  <si>
    <r>
      <t xml:space="preserve">VI. </t>
    </r>
    <r>
      <rPr>
        <b/>
        <sz val="11"/>
        <color theme="0"/>
        <rFont val="Verdana"/>
        <family val="2"/>
      </rPr>
      <t>Oportunidades de Mejora</t>
    </r>
  </si>
  <si>
    <t xml:space="preserve">VI. I - De acuerdo a los eventos presentados durante la ejecución del producto, ¿qué aspecto puede mejorarse? </t>
  </si>
  <si>
    <t>En sentido general, deben ser optimizados los procesos de contratación que permitan completar las vacantes disponibles en cada una de las unidades ejecutoras y los procesos de compras de los insumos necesarios para la mejora continua de la operatividad.</t>
  </si>
  <si>
    <t xml:space="preserve">Presupuesto aprobado:  </t>
  </si>
  <si>
    <t xml:space="preserve">Presupuesto modificado: </t>
  </si>
  <si>
    <t>Gina Almonte</t>
  </si>
  <si>
    <t>Judelka Paykert</t>
  </si>
  <si>
    <t>Total devengado al semestre:</t>
  </si>
  <si>
    <t>Enc. Dpto. Formulación,Monitoreo y Evaluación de Planes, Programas y Proyectos</t>
  </si>
  <si>
    <t>Directora de Planificación y Desarrollo</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</si>
  <si>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</si>
  <si>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</si>
  <si>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</si>
  <si>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</si>
  <si>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</si>
  <si>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</si>
  <si>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Número de extranjeros naturalizados</t>
  </si>
  <si>
    <t>V. Análisis de los Logros y Desviaciones</t>
  </si>
  <si>
    <t>V.I - Información de Logros y Desviaciones por Producto</t>
  </si>
  <si>
    <t>Regulación de la población extranjera en el territorio Nacional a través del otorgamiento de naturalizaciones, acorde a la Ley No. 1683/16 de abril de 1948 sobre naturalizaciones y Ley General de Migración No. 285-04.</t>
  </si>
  <si>
    <t>En este periodo se superó la programación física del producto, con un total de 170 ciudadanos extranjeros naturalizados. La  producción alcanzó un 113% de cumplimiento.</t>
  </si>
  <si>
    <r>
      <t xml:space="preserve">La desviación del 13%, corresponde al evento realizado en el mes de mayo, donde fueron naturalizados 90 personas, tras completar el proceso de Decreto emitido por el poder ejecutivo y su posterior juramentación como ciudadanos Dominicanos.
La meta </t>
    </r>
    <r>
      <rPr>
        <i/>
        <sz val="10"/>
        <color rgb="FFFF0000"/>
        <rFont val="Verdana"/>
        <family val="2"/>
      </rPr>
      <t>financiera</t>
    </r>
    <r>
      <rPr>
        <i/>
        <sz val="10"/>
        <color theme="1"/>
        <rFont val="Verdana"/>
        <family val="2"/>
      </rPr>
      <t xml:space="preserve"> presenta un desvío de un (60.74%), se debe a la no completitud de algunos procesos de compras que no alcanzaron la etapa del devengado para la adquisición de equipos informáticos y servicio de hospedaje. Así como la reprogramación de eventos de naturalizados para los próximos meses.</t>
    </r>
  </si>
  <si>
    <t>En sentido general, deben ser optimizados los procesos de contratación que permitan completar las vacantes disponibles en la unidad ejecutora y los procesos de compras de los insumos necesarios para la mejora continua de la operatividad.</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</si>
  <si>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</si>
  <si>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</si>
  <si>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</si>
  <si>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</si>
  <si>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rPr>
        <b/>
        <sz val="10"/>
        <rFont val="Verdana"/>
        <family val="2"/>
      </rPr>
      <t xml:space="preserve">7420- </t>
    </r>
    <r>
      <rPr>
        <sz val="10"/>
        <rFont val="Verdana"/>
        <family val="2"/>
      </rPr>
      <t>Acciones comunes P50</t>
    </r>
  </si>
  <si>
    <r>
      <rPr>
        <b/>
        <sz val="10"/>
        <rFont val="Verdana"/>
        <family val="2"/>
      </rPr>
      <t>6867-</t>
    </r>
    <r>
      <rPr>
        <sz val="10"/>
        <rFont val="Verdana"/>
        <family val="2"/>
      </rPr>
      <t xml:space="preserve"> Negocios de expendio de bebidas alcohólicas inspeccionados para el cumplimiento de las leyes normativas vigentes.</t>
    </r>
  </si>
  <si>
    <t>Negocios inspeccionados.</t>
  </si>
  <si>
    <r>
      <rPr>
        <b/>
        <sz val="10"/>
        <rFont val="Verdana"/>
        <family val="2"/>
      </rPr>
      <t xml:space="preserve">7935- </t>
    </r>
    <r>
      <rPr>
        <sz val="10"/>
        <rFont val="Verdana"/>
        <family val="2"/>
      </rPr>
      <t>Campañas de entrega e incautación de armas de fuego ilegales.</t>
    </r>
  </si>
  <si>
    <t xml:space="preserve">Cantidad de campañas realizadas. </t>
  </si>
  <si>
    <r>
      <t>7895-</t>
    </r>
    <r>
      <rPr>
        <sz val="10"/>
        <rFont val="Verdana"/>
        <family val="2"/>
      </rPr>
      <t>Municipios con Mesas Locales de Seguridad, Ciudadanía y Género fortalecidas y en funcionamiento.</t>
    </r>
  </si>
  <si>
    <t xml:space="preserve">Problemáticas sociales identificadas.  </t>
  </si>
  <si>
    <r>
      <rPr>
        <b/>
        <sz val="10"/>
        <rFont val="Verdana"/>
        <family val="2"/>
      </rPr>
      <t xml:space="preserve">7447- </t>
    </r>
    <r>
      <rPr>
        <sz val="10"/>
        <rFont val="Verdana"/>
        <family val="2"/>
      </rPr>
      <t xml:space="preserve">Ciudadanos  expuestos a violencia, crímenes y delitos participan en las actividades de prevención.  </t>
    </r>
  </si>
  <si>
    <t>Cantidad de barrios intervenidos.</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</si>
  <si>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</si>
  <si>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 xml:space="preserve">Para el semestre la unidad ejecutora evidencia la realización de 4,515 inspecciones a negocios de expendio de bebidas alcohólicas, presentando un 100% de ejecución. </t>
  </si>
  <si>
    <t xml:space="preserve">Con relación a la meta financiera, el desvío del (9.17%) se debe a los diversos procesos de compras que no pudieron ser completados, en el trimestre.
</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</si>
  <si>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</si>
  <si>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Para el segundo semestre se cumplió la meta de campañas de entrega e incautación de armas de fuego, es crucial destacar, que durante este periodo la unidad ejecutora llevó a cabo diversas actividades en miras de fortalecer las relaciones con diversos organismos relacionados al sector de seguridad ciudadana y también para dar apoyo a la Estrategia Nacional Integral de Seguridad Ciudadana (ENISC), realizando labores de repartición de volantes y de charlas de concientización sobre el no uso de armas ilegales; en diversos sectores del país.
Por otro lado, a través de esta campaña junto a la procuraduría fueron decomisadas 90 armas de diferentes tipos y fueron recibidas 05 armas de fuego entregadas de manera voluntaria.</t>
  </si>
  <si>
    <t>En lo que respecta a la meta financiera, el desvío presentado del (18.17%), esto corresponde a la adquisición de vehículos así como el pago de la publicidad que quedaron en preventivo en el trimestre anterior.</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</si>
  <si>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</si>
  <si>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 xml:space="preserve">Durante este semestre, la meta física fue ejecutada en un 101%, logrando identificar 635 problemáticas sociales en las reuniones organizadas por las Mesas de Seguridad, ciudadanía y género. Estas actividades contaron con la colaboración activa de la sociedad civil y otros organismos locales. Además de esto, se realizaron:
- 276 reuniones de la Mesas Locales;
- 24 conferencias;
- 390 actividades gestionadas a través de las Mesas;
-  57 Policías Municipales capacitados. </t>
  </si>
  <si>
    <t xml:space="preserve">El desvío del (58.82%) en la ejecución física se debe al aumento de problemáticas identificadas en diversos sectores, donde se destacan las acciones para mejorar la calidad de vida en las comunidades a través de la reparación de casas de familias en extrema pobreza.
Respecto a la meta financiera, el desvío del (62.88%), se debe a tardanzas en los procesos de compra que no alcanzaron la etapa del devengado, los mismos incluyen alquileres de espacios físicos, adquisición de luminarias, entre otros utilizados para la solución de las problemáticas y la formación.
</t>
  </si>
  <si>
    <t>Reducir la violencia, crímenes y delito a la población vulnerable en los sectores intervenidos mediante las actividades de prevención focalizadas.</t>
  </si>
  <si>
    <t>Para el semestre fueron intervenidos 70 barrios, mostrando una ejecución del (100%). Impactando a 7,089 personas en los sectores vulnerables, además de que fueron realizadas 208 actividades.</t>
  </si>
  <si>
    <t xml:space="preserve">
Con relación a la meta financiera, el desvío presentado de un (35.54%), se debe a los procesos a la tardanza en los procesos de compras presentados en el 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</si>
</sst>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10409]#,##0;\-#,##0"/>
    <numFmt numFmtId="166" formatCode="[$-10409]#,##0.00;\-#,##0.00"/>
    <numFmt numFmtId="167" formatCode="[$-10409]0.00%"/>
    <numFmt numFmtId="168" formatCode="0.0000%"/>
  </numFmts>
  <fonts count="2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b/>
      <sz val="11"/>
      <color rgb="FF00000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1"/>
      <name val="Verdana"/>
      <family val="2"/>
    </font>
    <font>
      <b/>
      <sz val="10"/>
      <color rgb="FF000000"/>
      <name val="Verdana"/>
      <family val="2"/>
    </font>
    <font>
      <b/>
      <i/>
      <sz val="11"/>
      <color theme="1"/>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sz val="10"/>
      <color rgb="FFFF0000"/>
      <name val="Verdana"/>
      <family val="2"/>
    </font>
    <font>
      <i/>
      <sz val="10"/>
      <color rgb="FFFF0000"/>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2" tint="-9.9978637043366805E-2"/>
        <bgColor indexed="64"/>
      </patternFill>
    </fill>
  </fills>
  <borders count="54">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34998626667073579"/>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theme="0" tint="-0.34998626667073579"/>
      </top>
      <bottom style="thin">
        <color theme="0" tint="-0.34998626667073579"/>
      </bottom>
      <diagonal/>
    </border>
    <border>
      <left/>
      <right style="hair">
        <color indexed="64"/>
      </right>
      <top style="thin">
        <color theme="0" tint="-0.34998626667073579"/>
      </top>
      <bottom style="thin">
        <color theme="0" tint="-0.34998626667073579"/>
      </bottom>
      <diagonal/>
    </border>
    <border>
      <left style="hair">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hair">
        <color indexed="64"/>
      </right>
      <top style="thin">
        <color theme="0" tint="-0.34998626667073579"/>
      </top>
      <bottom style="thin">
        <color theme="0" tint="-0.34998626667073579"/>
      </bottom>
      <diagonal/>
    </border>
    <border>
      <left style="hair">
        <color indexed="64"/>
      </left>
      <right/>
      <top style="thin">
        <color theme="0" tint="-0.34998626667073579"/>
      </top>
      <bottom/>
      <diagonal/>
    </border>
    <border>
      <left/>
      <right style="hair">
        <color indexed="64"/>
      </right>
      <top style="thin">
        <color theme="0" tint="-0.34998626667073579"/>
      </top>
      <bottom/>
      <diagonal/>
    </border>
    <border>
      <left style="hair">
        <color indexed="64"/>
      </left>
      <right style="thin">
        <color theme="0" tint="-0.34998626667073579"/>
      </right>
      <top/>
      <bottom style="thin">
        <color theme="0" tint="-0.34998626667073579"/>
      </bottom>
      <diagonal/>
    </border>
    <border>
      <left style="thin">
        <color theme="0" tint="-0.34998626667073579"/>
      </left>
      <right style="hair">
        <color indexed="64"/>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hair">
        <color indexed="64"/>
      </left>
      <right style="thin">
        <color theme="0" tint="-0.34998626667073579"/>
      </right>
      <top style="thin">
        <color theme="0" tint="-0.34998626667073579"/>
      </top>
      <bottom/>
      <diagonal/>
    </border>
    <border>
      <left style="thin">
        <color rgb="FF0070C0"/>
      </left>
      <right style="thin">
        <color rgb="FF0070C0"/>
      </right>
      <top style="thin">
        <color rgb="FF0070C0"/>
      </top>
      <bottom style="thin">
        <color rgb="FF0070C0"/>
      </bottom>
      <diagonal/>
    </border>
    <border>
      <left style="thin">
        <color theme="0" tint="-0.14999847407452621"/>
      </left>
      <right style="thin">
        <color theme="0" tint="-0.14999847407452621"/>
      </right>
      <top/>
      <bottom style="thin">
        <color theme="0" tint="-0.1499984740745262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90">
    <xf numFmtId="0" fontId="0" fillId="0" borderId="0" xfId="0"/>
    <xf numFmtId="0" fontId="3" fillId="0" borderId="0" xfId="0" applyFont="1" applyProtection="1">
      <protection locked="0"/>
    </xf>
    <xf numFmtId="0" fontId="3" fillId="0" borderId="0" xfId="0" applyFont="1"/>
    <xf numFmtId="0" fontId="8" fillId="0" borderId="0" xfId="0" applyFont="1" applyProtection="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11" fillId="5" borderId="14" xfId="0" applyFont="1" applyFill="1" applyBorder="1" applyAlignment="1">
      <alignment horizontal="center" vertical="center" wrapText="1" readingOrder="1"/>
    </xf>
    <xf numFmtId="0" fontId="11" fillId="5" borderId="15" xfId="0" applyFont="1" applyFill="1" applyBorder="1" applyAlignment="1">
      <alignment horizontal="center" vertical="center" wrapText="1" readingOrder="1"/>
    </xf>
    <xf numFmtId="0" fontId="11" fillId="5" borderId="16" xfId="0" applyFont="1" applyFill="1" applyBorder="1" applyAlignment="1">
      <alignment horizontal="center" vertical="center" wrapText="1" readingOrder="1"/>
    </xf>
    <xf numFmtId="0" fontId="7" fillId="0" borderId="0" xfId="0" applyFont="1" applyAlignment="1" applyProtection="1">
      <alignment horizontal="left" vertical="center" wrapText="1"/>
      <protection locked="0"/>
    </xf>
    <xf numFmtId="0" fontId="11" fillId="0" borderId="3" xfId="0" applyFont="1" applyBorder="1" applyAlignment="1">
      <alignment vertical="center"/>
    </xf>
    <xf numFmtId="0" fontId="14" fillId="0" borderId="3" xfId="0" applyFont="1" applyBorder="1"/>
    <xf numFmtId="0" fontId="11" fillId="0" borderId="3" xfId="0" applyFont="1" applyBorder="1" applyAlignment="1">
      <alignment vertical="center" wrapText="1"/>
    </xf>
    <xf numFmtId="0" fontId="9" fillId="0" borderId="3" xfId="0" applyFont="1" applyBorder="1"/>
    <xf numFmtId="0" fontId="9" fillId="0" borderId="0" xfId="0" applyFont="1"/>
    <xf numFmtId="165" fontId="16" fillId="0" borderId="12" xfId="0" applyNumberFormat="1" applyFont="1" applyBorder="1" applyAlignment="1" applyProtection="1">
      <alignment horizontal="center" vertical="center" wrapText="1" readingOrder="1"/>
      <protection locked="0"/>
    </xf>
    <xf numFmtId="166" fontId="16" fillId="0" borderId="12" xfId="0" applyNumberFormat="1" applyFont="1" applyBorder="1" applyAlignment="1" applyProtection="1">
      <alignment horizontal="center" vertical="center" wrapText="1" readingOrder="1"/>
      <protection locked="0"/>
    </xf>
    <xf numFmtId="166" fontId="16" fillId="5" borderId="12" xfId="0" applyNumberFormat="1" applyFont="1" applyFill="1" applyBorder="1" applyAlignment="1" applyProtection="1">
      <alignment horizontal="center" vertical="center" wrapText="1" readingOrder="1"/>
      <protection locked="0"/>
    </xf>
    <xf numFmtId="165" fontId="16" fillId="0" borderId="12" xfId="0" applyNumberFormat="1" applyFont="1" applyBorder="1" applyAlignment="1" applyProtection="1">
      <alignment horizontal="center" vertical="center" wrapText="1"/>
      <protection locked="0"/>
    </xf>
    <xf numFmtId="10" fontId="16" fillId="4" borderId="12" xfId="1" applyNumberFormat="1" applyFont="1" applyFill="1" applyBorder="1" applyAlignment="1" applyProtection="1">
      <alignment horizontal="center" vertical="center" wrapText="1" readingOrder="1"/>
      <protection locked="0"/>
    </xf>
    <xf numFmtId="167" fontId="16" fillId="4" borderId="9" xfId="0" applyNumberFormat="1" applyFont="1" applyFill="1" applyBorder="1" applyAlignment="1" applyProtection="1">
      <alignment horizontal="center" vertical="center" wrapText="1" readingOrder="1"/>
      <protection locked="0"/>
    </xf>
    <xf numFmtId="0" fontId="14" fillId="0" borderId="6" xfId="0" applyFont="1" applyBorder="1" applyAlignment="1">
      <alignment vertical="top"/>
    </xf>
    <xf numFmtId="4" fontId="9" fillId="0" borderId="6" xfId="0" applyNumberFormat="1" applyFont="1" applyBorder="1" applyAlignment="1">
      <alignment vertical="top" wrapText="1"/>
    </xf>
    <xf numFmtId="0" fontId="16" fillId="0" borderId="0" xfId="0" applyFont="1" applyProtection="1">
      <protection locked="0"/>
    </xf>
    <xf numFmtId="165" fontId="16" fillId="5" borderId="12" xfId="0" applyNumberFormat="1" applyFont="1" applyFill="1" applyBorder="1" applyAlignment="1" applyProtection="1">
      <alignment horizontal="center" vertical="center" wrapText="1" readingOrder="1"/>
      <protection locked="0"/>
    </xf>
    <xf numFmtId="0" fontId="16" fillId="0" borderId="12" xfId="0" applyFont="1" applyBorder="1" applyAlignment="1" applyProtection="1">
      <alignment vertical="center" wrapText="1"/>
      <protection locked="0"/>
    </xf>
    <xf numFmtId="0" fontId="4" fillId="7" borderId="24" xfId="0" applyFont="1" applyFill="1" applyBorder="1" applyAlignment="1">
      <alignment horizontal="left" vertical="center"/>
    </xf>
    <xf numFmtId="0" fontId="4" fillId="7" borderId="0" xfId="0" applyFont="1" applyFill="1" applyAlignment="1">
      <alignment horizontal="left" vertical="center"/>
    </xf>
    <xf numFmtId="0" fontId="4" fillId="7" borderId="25" xfId="0" applyFont="1" applyFill="1" applyBorder="1" applyAlignment="1">
      <alignment horizontal="left" vertical="center"/>
    </xf>
    <xf numFmtId="0" fontId="11" fillId="0" borderId="24" xfId="0" applyFont="1" applyBorder="1" applyAlignment="1">
      <alignment vertical="center"/>
    </xf>
    <xf numFmtId="0" fontId="14" fillId="0" borderId="24" xfId="0" applyFont="1" applyBorder="1"/>
    <xf numFmtId="0" fontId="11" fillId="0" borderId="24" xfId="0" applyFont="1" applyBorder="1" applyAlignment="1">
      <alignment vertical="center" wrapText="1"/>
    </xf>
    <xf numFmtId="0" fontId="9" fillId="0" borderId="24" xfId="0" applyFont="1" applyBorder="1"/>
    <xf numFmtId="0" fontId="11" fillId="5" borderId="34" xfId="0" applyFont="1" applyFill="1" applyBorder="1" applyAlignment="1">
      <alignment horizontal="center" vertical="center" wrapText="1" readingOrder="1"/>
    </xf>
    <xf numFmtId="0" fontId="11" fillId="5" borderId="35" xfId="0" applyFont="1" applyFill="1" applyBorder="1" applyAlignment="1">
      <alignment horizontal="center" vertical="center" wrapText="1" readingOrder="1"/>
    </xf>
    <xf numFmtId="0" fontId="16" fillId="0" borderId="30" xfId="0" applyFont="1" applyBorder="1" applyAlignment="1" applyProtection="1">
      <alignment vertical="center" wrapText="1"/>
      <protection locked="0"/>
    </xf>
    <xf numFmtId="167" fontId="16" fillId="4" borderId="31" xfId="0" applyNumberFormat="1" applyFont="1" applyFill="1" applyBorder="1" applyAlignment="1" applyProtection="1">
      <alignment horizontal="center" vertical="center" wrapText="1" readingOrder="1"/>
      <protection locked="0"/>
    </xf>
    <xf numFmtId="0" fontId="9" fillId="0" borderId="0" xfId="0" applyFont="1" applyProtection="1">
      <protection locked="0"/>
    </xf>
    <xf numFmtId="0" fontId="16" fillId="0" borderId="36" xfId="0" applyFont="1" applyBorder="1" applyAlignment="1" applyProtection="1">
      <alignment vertical="center" wrapText="1"/>
      <protection locked="0"/>
    </xf>
    <xf numFmtId="0" fontId="16" fillId="0" borderId="37" xfId="0" applyFont="1" applyBorder="1" applyAlignment="1" applyProtection="1">
      <alignment vertical="center" wrapText="1"/>
      <protection locked="0"/>
    </xf>
    <xf numFmtId="9" fontId="16" fillId="0" borderId="37" xfId="0" applyNumberFormat="1" applyFont="1" applyBorder="1" applyAlignment="1" applyProtection="1">
      <alignment horizontal="center" vertical="center" wrapText="1" readingOrder="1"/>
      <protection locked="0"/>
    </xf>
    <xf numFmtId="166" fontId="16" fillId="0" borderId="37" xfId="0" applyNumberFormat="1" applyFont="1" applyBorder="1" applyAlignment="1" applyProtection="1">
      <alignment horizontal="center" vertical="center" wrapText="1" readingOrder="1"/>
      <protection locked="0"/>
    </xf>
    <xf numFmtId="166" fontId="16" fillId="5" borderId="37" xfId="0" applyNumberFormat="1" applyFont="1" applyFill="1" applyBorder="1" applyAlignment="1" applyProtection="1">
      <alignment horizontal="center" vertical="center" wrapText="1" readingOrder="1"/>
      <protection locked="0"/>
    </xf>
    <xf numFmtId="165" fontId="16" fillId="0" borderId="37" xfId="0" applyNumberFormat="1" applyFont="1" applyBorder="1" applyAlignment="1" applyProtection="1">
      <alignment horizontal="center" vertical="center" wrapText="1"/>
      <protection locked="0"/>
    </xf>
    <xf numFmtId="10" fontId="16" fillId="4" borderId="37" xfId="1" applyNumberFormat="1" applyFont="1" applyFill="1" applyBorder="1" applyAlignment="1" applyProtection="1">
      <alignment horizontal="center" vertical="center" wrapText="1" readingOrder="1"/>
      <protection locked="0"/>
    </xf>
    <xf numFmtId="167" fontId="16" fillId="4" borderId="38" xfId="0" applyNumberFormat="1" applyFont="1" applyFill="1" applyBorder="1" applyAlignment="1" applyProtection="1">
      <alignment horizontal="center" vertical="center" wrapText="1" readingOrder="1"/>
      <protection locked="0"/>
    </xf>
    <xf numFmtId="0" fontId="5" fillId="0" borderId="39" xfId="0" applyFont="1" applyBorder="1" applyAlignment="1" applyProtection="1">
      <alignment vertical="center" wrapText="1"/>
      <protection locked="0"/>
    </xf>
    <xf numFmtId="0" fontId="5" fillId="6" borderId="43" xfId="0" applyFont="1" applyFill="1" applyBorder="1" applyAlignment="1" applyProtection="1">
      <alignment vertical="center" wrapText="1"/>
      <protection locked="0"/>
    </xf>
    <xf numFmtId="0" fontId="5" fillId="6" borderId="46" xfId="0" applyFont="1" applyFill="1" applyBorder="1" applyAlignment="1" applyProtection="1">
      <alignment vertical="center" wrapText="1"/>
      <protection locked="0"/>
    </xf>
    <xf numFmtId="0" fontId="5" fillId="0" borderId="46"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11" fillId="6" borderId="46" xfId="0" applyFont="1" applyFill="1" applyBorder="1" applyAlignment="1" applyProtection="1">
      <alignment vertical="center" wrapText="1"/>
      <protection locked="0"/>
    </xf>
    <xf numFmtId="0" fontId="11" fillId="0" borderId="46" xfId="0" applyFont="1" applyBorder="1" applyAlignment="1" applyProtection="1">
      <alignment vertical="center" wrapText="1"/>
      <protection locked="0"/>
    </xf>
    <xf numFmtId="0" fontId="17" fillId="0" borderId="30" xfId="0" applyFont="1" applyBorder="1" applyAlignment="1" applyProtection="1">
      <alignment vertical="center" wrapText="1"/>
      <protection locked="0"/>
    </xf>
    <xf numFmtId="0" fontId="16" fillId="0" borderId="51" xfId="0" applyFont="1" applyBorder="1" applyAlignment="1" applyProtection="1">
      <alignment vertical="center" wrapText="1"/>
      <protection locked="0"/>
    </xf>
    <xf numFmtId="0" fontId="5" fillId="6" borderId="39" xfId="0" applyFont="1" applyFill="1" applyBorder="1" applyAlignment="1" applyProtection="1">
      <alignment vertical="center" wrapText="1"/>
      <protection locked="0"/>
    </xf>
    <xf numFmtId="0" fontId="11" fillId="0" borderId="39" xfId="0" applyFont="1" applyBorder="1" applyAlignment="1" applyProtection="1">
      <alignment vertical="center" wrapText="1"/>
      <protection locked="0"/>
    </xf>
    <xf numFmtId="9" fontId="16" fillId="5" borderId="37" xfId="0" applyNumberFormat="1" applyFont="1" applyFill="1" applyBorder="1" applyAlignment="1" applyProtection="1">
      <alignment horizontal="center" vertical="center" wrapText="1" readingOrder="1"/>
      <protection locked="0"/>
    </xf>
    <xf numFmtId="9" fontId="16" fillId="0" borderId="37" xfId="0" applyNumberFormat="1" applyFont="1" applyBorder="1" applyAlignment="1" applyProtection="1">
      <alignment horizontal="center" vertical="center" wrapText="1"/>
      <protection locked="0"/>
    </xf>
    <xf numFmtId="0" fontId="14" fillId="0" borderId="6" xfId="0" applyFont="1" applyBorder="1" applyAlignment="1">
      <alignment vertical="top" wrapText="1"/>
    </xf>
    <xf numFmtId="4" fontId="9" fillId="0" borderId="6" xfId="0" applyNumberFormat="1" applyFont="1" applyBorder="1" applyAlignment="1">
      <alignment horizontal="right" vertical="center" wrapText="1"/>
    </xf>
    <xf numFmtId="4" fontId="9" fillId="0" borderId="6" xfId="0" applyNumberFormat="1" applyFont="1" applyBorder="1" applyAlignment="1">
      <alignment vertical="center" wrapText="1"/>
    </xf>
    <xf numFmtId="0" fontId="17" fillId="0" borderId="8"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17" fillId="0" borderId="0" xfId="0" applyFont="1" applyProtection="1">
      <protection locked="0"/>
    </xf>
    <xf numFmtId="0" fontId="17" fillId="0" borderId="0" xfId="0" applyFont="1" applyAlignment="1" applyProtection="1">
      <alignment vertical="center"/>
      <protection locked="0"/>
    </xf>
    <xf numFmtId="9" fontId="16" fillId="9" borderId="37" xfId="0" applyNumberFormat="1" applyFont="1" applyFill="1" applyBorder="1" applyAlignment="1" applyProtection="1">
      <alignment horizontal="center" vertical="center" wrapText="1" readingOrder="1"/>
      <protection locked="0"/>
    </xf>
    <xf numFmtId="9" fontId="16" fillId="0" borderId="12" xfId="1" applyFont="1" applyBorder="1" applyAlignment="1" applyProtection="1">
      <alignment horizontal="center" vertical="center" wrapText="1" readingOrder="1"/>
      <protection locked="0"/>
    </xf>
    <xf numFmtId="1" fontId="16" fillId="0" borderId="12" xfId="0" applyNumberFormat="1" applyFont="1" applyBorder="1" applyAlignment="1" applyProtection="1">
      <alignment horizontal="center" vertical="center" wrapText="1" readingOrder="1"/>
      <protection locked="0"/>
    </xf>
    <xf numFmtId="166" fontId="16" fillId="3" borderId="12" xfId="0" applyNumberFormat="1" applyFont="1" applyFill="1" applyBorder="1" applyAlignment="1" applyProtection="1">
      <alignment horizontal="center" vertical="center" wrapText="1" readingOrder="1"/>
      <protection locked="0"/>
    </xf>
    <xf numFmtId="9" fontId="16" fillId="3" borderId="12" xfId="1" applyFont="1" applyFill="1" applyBorder="1" applyAlignment="1" applyProtection="1">
      <alignment horizontal="center" vertical="center" wrapText="1" readingOrder="1"/>
      <protection locked="0"/>
    </xf>
    <xf numFmtId="165" fontId="16" fillId="3" borderId="12" xfId="0" applyNumberFormat="1" applyFont="1" applyFill="1" applyBorder="1" applyAlignment="1" applyProtection="1">
      <alignment horizontal="center" vertical="center" wrapText="1" readingOrder="1"/>
      <protection locked="0"/>
    </xf>
    <xf numFmtId="9" fontId="16" fillId="8" borderId="12" xfId="1" applyFont="1" applyFill="1" applyBorder="1" applyAlignment="1" applyProtection="1">
      <alignment horizontal="center" vertical="center" wrapText="1" readingOrder="1"/>
      <protection locked="0"/>
    </xf>
    <xf numFmtId="167" fontId="16" fillId="4" borderId="12" xfId="0" applyNumberFormat="1" applyFont="1" applyFill="1" applyBorder="1" applyAlignment="1" applyProtection="1">
      <alignment horizontal="center" vertical="center" wrapText="1" readingOrder="1"/>
      <protection locked="0"/>
    </xf>
    <xf numFmtId="9" fontId="3" fillId="0" borderId="0" xfId="0" applyNumberFormat="1" applyFont="1"/>
    <xf numFmtId="10" fontId="3" fillId="0" borderId="0" xfId="0" applyNumberFormat="1" applyFont="1"/>
    <xf numFmtId="168" fontId="3" fillId="0" borderId="0" xfId="0" applyNumberFormat="1" applyFont="1"/>
    <xf numFmtId="9" fontId="8" fillId="0" borderId="0" xfId="0" applyNumberFormat="1" applyFont="1" applyProtection="1">
      <protection locked="0"/>
    </xf>
    <xf numFmtId="166" fontId="19" fillId="0" borderId="12" xfId="0" applyNumberFormat="1" applyFont="1" applyBorder="1" applyAlignment="1" applyProtection="1">
      <alignment horizontal="center" vertical="center" wrapText="1" readingOrder="1"/>
      <protection locked="0"/>
    </xf>
    <xf numFmtId="0" fontId="7" fillId="0" borderId="39" xfId="0" applyFont="1" applyBorder="1" applyAlignment="1" applyProtection="1">
      <alignment horizontal="justify" vertical="center" wrapText="1"/>
      <protection locked="0"/>
    </xf>
    <xf numFmtId="0" fontId="12" fillId="6" borderId="0" xfId="0" applyFont="1" applyFill="1" applyAlignment="1" applyProtection="1">
      <alignment horizontal="left" vertical="center" wrapText="1"/>
      <protection locked="0"/>
    </xf>
    <xf numFmtId="0" fontId="12" fillId="6" borderId="47" xfId="0" applyFont="1" applyFill="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52" xfId="0" applyFont="1" applyBorder="1" applyAlignment="1" applyProtection="1">
      <alignment horizontal="justify" vertical="center" wrapText="1"/>
      <protection locked="0"/>
    </xf>
    <xf numFmtId="0" fontId="12" fillId="6" borderId="44" xfId="0" applyFont="1" applyFill="1" applyBorder="1" applyAlignment="1" applyProtection="1">
      <alignment horizontal="left" vertical="center" wrapText="1"/>
      <protection locked="0"/>
    </xf>
    <xf numFmtId="0" fontId="12" fillId="6" borderId="45" xfId="0"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40" xfId="0" applyFont="1" applyBorder="1" applyAlignment="1" applyProtection="1">
      <alignment horizontal="justify" vertical="center" wrapText="1"/>
      <protection locked="0"/>
    </xf>
    <xf numFmtId="0" fontId="7" fillId="0" borderId="41" xfId="0" applyFont="1" applyBorder="1" applyAlignment="1" applyProtection="1">
      <alignment horizontal="justify" vertical="center" wrapText="1"/>
      <protection locked="0"/>
    </xf>
    <xf numFmtId="0" fontId="7" fillId="0" borderId="42" xfId="0" applyFont="1" applyBorder="1" applyAlignment="1" applyProtection="1">
      <alignment horizontal="justify"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164" fontId="16" fillId="8" borderId="11" xfId="2" applyFont="1" applyFill="1" applyBorder="1" applyAlignment="1" applyProtection="1">
      <alignment horizontal="center" vertical="center" wrapText="1" readingOrder="1"/>
      <protection locked="0"/>
    </xf>
    <xf numFmtId="164" fontId="16" fillId="8" borderId="12" xfId="2" applyFont="1" applyFill="1" applyBorder="1" applyAlignment="1" applyProtection="1">
      <alignment horizontal="center" vertical="center" wrapText="1" readingOrder="1"/>
      <protection locked="0"/>
    </xf>
    <xf numFmtId="10" fontId="16" fillId="8" borderId="12" xfId="1" applyNumberFormat="1" applyFont="1" applyFill="1" applyBorder="1" applyAlignment="1" applyProtection="1">
      <alignment horizontal="center" vertical="center" wrapText="1" readingOrder="1"/>
    </xf>
    <xf numFmtId="10" fontId="16" fillId="8" borderId="13" xfId="1" applyNumberFormat="1" applyFont="1" applyFill="1" applyBorder="1" applyAlignment="1" applyProtection="1">
      <alignment horizontal="center" vertical="center" wrapText="1" readingOrder="1"/>
    </xf>
    <xf numFmtId="0" fontId="4" fillId="7" borderId="3" xfId="0" applyFont="1" applyFill="1" applyBorder="1" applyAlignment="1">
      <alignment horizontal="left" vertical="center"/>
    </xf>
    <xf numFmtId="0" fontId="4" fillId="7" borderId="0" xfId="0" applyFont="1" applyFill="1" applyAlignment="1">
      <alignment horizontal="left" vertical="center"/>
    </xf>
    <xf numFmtId="0" fontId="4" fillId="7" borderId="4" xfId="0" applyFont="1" applyFill="1" applyBorder="1" applyAlignment="1">
      <alignment horizontal="left" vertical="center"/>
    </xf>
    <xf numFmtId="0" fontId="11" fillId="5" borderId="12" xfId="0" applyFont="1" applyFill="1" applyBorder="1" applyAlignment="1">
      <alignment horizontal="center" vertical="center" wrapText="1" readingOrder="1"/>
    </xf>
    <xf numFmtId="0" fontId="16" fillId="3" borderId="12" xfId="0" applyFont="1" applyFill="1" applyBorder="1" applyAlignment="1">
      <alignment vertical="top" wrapText="1"/>
    </xf>
    <xf numFmtId="0" fontId="16" fillId="3" borderId="13" xfId="0" applyFont="1" applyFill="1" applyBorder="1" applyAlignment="1">
      <alignment vertical="top" wrapText="1"/>
    </xf>
    <xf numFmtId="164" fontId="16" fillId="8" borderId="9" xfId="2" applyFont="1" applyFill="1" applyBorder="1" applyAlignment="1" applyProtection="1">
      <alignment horizontal="center" vertical="center" wrapText="1" readingOrder="1"/>
      <protection locked="0"/>
    </xf>
    <xf numFmtId="164" fontId="16" fillId="8" borderId="17" xfId="2" applyFont="1" applyFill="1" applyBorder="1" applyAlignment="1" applyProtection="1">
      <alignment horizontal="center" vertical="center" wrapText="1" readingOrder="1"/>
      <protection locked="0"/>
    </xf>
    <xf numFmtId="164" fontId="16" fillId="8" borderId="8" xfId="2" applyFont="1" applyFill="1" applyBorder="1" applyAlignment="1" applyProtection="1">
      <alignment horizontal="center" vertical="center" wrapText="1" readingOrder="1"/>
      <protection locked="0"/>
    </xf>
    <xf numFmtId="0" fontId="4" fillId="2" borderId="43" xfId="0" applyFont="1" applyFill="1" applyBorder="1" applyAlignment="1">
      <alignment horizontal="left" vertical="center"/>
    </xf>
    <xf numFmtId="0" fontId="4" fillId="2" borderId="47" xfId="0" applyFont="1" applyFill="1" applyBorder="1" applyAlignment="1">
      <alignment horizontal="left" vertical="center"/>
    </xf>
    <xf numFmtId="0" fontId="4" fillId="7" borderId="48" xfId="0" applyFont="1" applyFill="1" applyBorder="1" applyAlignment="1">
      <alignment horizontal="left" vertical="center"/>
    </xf>
    <xf numFmtId="0" fontId="4" fillId="7" borderId="49" xfId="0" applyFont="1" applyFill="1" applyBorder="1" applyAlignment="1">
      <alignment horizontal="left" vertical="center"/>
    </xf>
    <xf numFmtId="0" fontId="4" fillId="7" borderId="50" xfId="0" applyFont="1" applyFill="1" applyBorder="1" applyAlignment="1">
      <alignment horizontal="left" vertical="center"/>
    </xf>
    <xf numFmtId="0" fontId="7" fillId="0" borderId="48" xfId="0" applyFont="1" applyBorder="1" applyAlignment="1" applyProtection="1">
      <alignment horizontal="left" vertical="center" wrapText="1"/>
      <protection locked="0"/>
    </xf>
    <xf numFmtId="0" fontId="7" fillId="0" borderId="49"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16"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17" fillId="3" borderId="7" xfId="0" applyFont="1" applyFill="1" applyBorder="1" applyAlignment="1">
      <alignment horizontal="center" vertical="center" wrapText="1" readingOrder="1"/>
    </xf>
    <xf numFmtId="0" fontId="17" fillId="3" borderId="8" xfId="0" applyFont="1" applyFill="1" applyBorder="1" applyAlignment="1">
      <alignment horizontal="center" vertical="center" wrapText="1" readingOrder="1"/>
    </xf>
    <xf numFmtId="0" fontId="17" fillId="3" borderId="9" xfId="0" applyFont="1" applyFill="1" applyBorder="1" applyAlignment="1">
      <alignment horizontal="center" vertical="center" wrapText="1" readingOrder="1"/>
    </xf>
    <xf numFmtId="0" fontId="17" fillId="3" borderId="10" xfId="0" applyFont="1" applyFill="1" applyBorder="1" applyAlignment="1">
      <alignment horizontal="center" vertical="center" wrapText="1" readingOrder="1"/>
    </xf>
    <xf numFmtId="0" fontId="17" fillId="3" borderId="17" xfId="0" applyFont="1" applyFill="1" applyBorder="1" applyAlignment="1">
      <alignment horizontal="center" vertical="center" wrapText="1" readingOrder="1"/>
    </xf>
    <xf numFmtId="0" fontId="9"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49" fontId="6" fillId="0" borderId="6" xfId="0" quotePrefix="1" applyNumberFormat="1"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6" fillId="0" borderId="0" xfId="0" applyFont="1" applyAlignment="1" applyProtection="1">
      <alignment horizontal="center"/>
      <protection locked="0"/>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4" fillId="7" borderId="46" xfId="0" applyFont="1" applyFill="1" applyBorder="1" applyAlignment="1">
      <alignment horizontal="left" vertical="center"/>
    </xf>
    <xf numFmtId="0" fontId="4" fillId="7" borderId="47" xfId="0" applyFont="1" applyFill="1" applyBorder="1" applyAlignment="1">
      <alignment horizontal="left" vertical="center"/>
    </xf>
    <xf numFmtId="0" fontId="18" fillId="6" borderId="0" xfId="0" applyFont="1" applyFill="1" applyAlignment="1" applyProtection="1">
      <alignment horizontal="left" vertical="center" wrapText="1"/>
      <protection locked="0"/>
    </xf>
    <xf numFmtId="0" fontId="18" fillId="6" borderId="47" xfId="0" applyFont="1" applyFill="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0" xfId="0" applyFont="1" applyAlignment="1" applyProtection="1">
      <alignment horizontal="justify" vertical="center" wrapText="1"/>
      <protection locked="0"/>
    </xf>
    <xf numFmtId="0" fontId="6" fillId="0" borderId="47" xfId="0" applyFont="1" applyBorder="1" applyAlignment="1" applyProtection="1">
      <alignment horizontal="justify" vertical="center" wrapText="1"/>
      <protection locked="0"/>
    </xf>
    <xf numFmtId="0" fontId="10" fillId="3" borderId="7" xfId="0" applyFont="1" applyFill="1" applyBorder="1" applyAlignment="1">
      <alignment horizontal="center" vertical="center" wrapText="1" readingOrder="1"/>
    </xf>
    <xf numFmtId="0" fontId="10" fillId="3" borderId="8" xfId="0" applyFont="1" applyFill="1" applyBorder="1" applyAlignment="1">
      <alignment horizontal="center" vertical="center" wrapText="1" readingOrder="1"/>
    </xf>
    <xf numFmtId="0" fontId="10" fillId="3" borderId="9" xfId="0" applyFont="1" applyFill="1" applyBorder="1" applyAlignment="1">
      <alignment horizontal="center" vertical="center" wrapText="1" readingOrder="1"/>
    </xf>
    <xf numFmtId="0" fontId="10" fillId="3" borderId="17"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164" fontId="16" fillId="0" borderId="11" xfId="2" applyFont="1" applyFill="1" applyBorder="1" applyAlignment="1" applyProtection="1">
      <alignment horizontal="center" vertical="center" wrapText="1" readingOrder="1"/>
      <protection locked="0"/>
    </xf>
    <xf numFmtId="164" fontId="16" fillId="0" borderId="12" xfId="2" applyFont="1" applyFill="1" applyBorder="1" applyAlignment="1" applyProtection="1">
      <alignment horizontal="center" vertical="center" wrapText="1" readingOrder="1"/>
      <protection locked="0"/>
    </xf>
    <xf numFmtId="164" fontId="16" fillId="0" borderId="9" xfId="2" applyFont="1" applyFill="1" applyBorder="1" applyAlignment="1" applyProtection="1">
      <alignment horizontal="center" vertical="center" wrapText="1" readingOrder="1"/>
      <protection locked="0"/>
    </xf>
    <xf numFmtId="164" fontId="16" fillId="0" borderId="17" xfId="2" applyFont="1" applyFill="1" applyBorder="1" applyAlignment="1" applyProtection="1">
      <alignment horizontal="center" vertical="center" wrapText="1" readingOrder="1"/>
      <protection locked="0"/>
    </xf>
    <xf numFmtId="164" fontId="16" fillId="0" borderId="8" xfId="2" applyFont="1" applyFill="1" applyBorder="1" applyAlignment="1" applyProtection="1">
      <alignment horizontal="center" vertical="center" wrapText="1" readingOrder="1"/>
      <protection locked="0"/>
    </xf>
    <xf numFmtId="10" fontId="16" fillId="0" borderId="12" xfId="1" applyNumberFormat="1" applyFont="1" applyFill="1" applyBorder="1" applyAlignment="1" applyProtection="1">
      <alignment horizontal="center" vertical="center" wrapText="1" readingOrder="1"/>
    </xf>
    <xf numFmtId="10" fontId="16" fillId="0" borderId="13" xfId="1" applyNumberFormat="1" applyFont="1" applyFill="1" applyBorder="1" applyAlignment="1" applyProtection="1">
      <alignment horizontal="center" vertical="center" wrapText="1" readingOrder="1"/>
    </xf>
    <xf numFmtId="0" fontId="9" fillId="0" borderId="5"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6" fillId="0" borderId="39" xfId="0" applyFont="1" applyBorder="1" applyAlignment="1" applyProtection="1">
      <alignment horizontal="justify" vertical="center" wrapText="1"/>
      <protection locked="0"/>
    </xf>
    <xf numFmtId="0" fontId="4" fillId="2" borderId="39" xfId="0" applyFont="1" applyFill="1" applyBorder="1" applyAlignment="1">
      <alignment horizontal="left" vertical="center"/>
    </xf>
    <xf numFmtId="0" fontId="12" fillId="6" borderId="39" xfId="0" applyFont="1" applyFill="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4" fillId="7" borderId="32" xfId="0" applyFont="1" applyFill="1" applyBorder="1" applyAlignment="1">
      <alignment horizontal="left" vertical="center"/>
    </xf>
    <xf numFmtId="0" fontId="4" fillId="7" borderId="20" xfId="0" applyFont="1" applyFill="1" applyBorder="1" applyAlignment="1">
      <alignment horizontal="left" vertical="center"/>
    </xf>
    <xf numFmtId="0" fontId="4" fillId="7" borderId="33" xfId="0" applyFont="1" applyFill="1" applyBorder="1" applyAlignment="1">
      <alignment horizontal="left" vertical="center"/>
    </xf>
    <xf numFmtId="0" fontId="11" fillId="0" borderId="4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6" fillId="3" borderId="31" xfId="0" applyFont="1" applyFill="1" applyBorder="1" applyAlignment="1">
      <alignment vertical="top" wrapText="1"/>
    </xf>
    <xf numFmtId="0" fontId="4" fillId="2" borderId="53" xfId="0" applyFont="1" applyFill="1" applyBorder="1" applyAlignment="1">
      <alignment horizontal="left" vertical="center"/>
    </xf>
    <xf numFmtId="164" fontId="16" fillId="0" borderId="30" xfId="2" applyFont="1" applyFill="1" applyBorder="1" applyAlignment="1" applyProtection="1">
      <alignment horizontal="center" vertical="center" wrapText="1" readingOrder="1"/>
      <protection locked="0"/>
    </xf>
    <xf numFmtId="10" fontId="16" fillId="0" borderId="31" xfId="1" applyNumberFormat="1" applyFont="1" applyFill="1" applyBorder="1" applyAlignment="1" applyProtection="1">
      <alignment horizontal="center" vertical="center" wrapText="1" readingOrder="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6" fillId="0" borderId="25" xfId="0" applyFont="1" applyBorder="1" applyAlignment="1" applyProtection="1">
      <alignment horizontal="left" vertical="center" wrapText="1"/>
      <protection locked="0"/>
    </xf>
    <xf numFmtId="0" fontId="10" fillId="3" borderId="28" xfId="0" applyFont="1" applyFill="1" applyBorder="1" applyAlignment="1">
      <alignment horizontal="center" vertical="center" wrapText="1" readingOrder="1"/>
    </xf>
    <xf numFmtId="0" fontId="10" fillId="3" borderId="29" xfId="0" applyFont="1" applyFill="1" applyBorder="1" applyAlignment="1">
      <alignment horizontal="center" vertical="center" wrapText="1" readingOrder="1"/>
    </xf>
    <xf numFmtId="0" fontId="9" fillId="0" borderId="27" xfId="0" applyFont="1" applyBorder="1" applyAlignment="1">
      <alignment horizontal="left" vertical="center" wrapText="1"/>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49" fontId="6" fillId="0" borderId="26" xfId="0" quotePrefix="1" applyNumberFormat="1"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9" fillId="0" borderId="26" xfId="0" applyFont="1" applyBorder="1" applyAlignment="1">
      <alignment horizontal="center" vertical="center" wrapText="1"/>
    </xf>
    <xf numFmtId="0" fontId="4" fillId="7" borderId="40" xfId="0" applyFont="1" applyFill="1" applyBorder="1" applyAlignment="1">
      <alignment horizontal="left" vertical="center"/>
    </xf>
    <xf numFmtId="0" fontId="4" fillId="7" borderId="41" xfId="0" applyFont="1" applyFill="1" applyBorder="1" applyAlignment="1">
      <alignment horizontal="left" vertical="center"/>
    </xf>
    <xf numFmtId="0" fontId="4" fillId="7" borderId="42" xfId="0" applyFont="1" applyFill="1" applyBorder="1" applyAlignment="1">
      <alignment horizontal="left" vertical="center"/>
    </xf>
    <xf numFmtId="0" fontId="4" fillId="7" borderId="39" xfId="0" applyFont="1" applyFill="1" applyBorder="1" applyAlignment="1">
      <alignment horizontal="left" vertical="center"/>
    </xf>
    <xf numFmtId="0" fontId="6" fillId="0" borderId="39" xfId="0" applyFont="1" applyBorder="1" applyAlignment="1" applyProtection="1">
      <alignment horizontal="left" vertical="top"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166" formatCode="[$-10409]#,##0.00;\-#,##0.00"/>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6" formatCode="[$-10409]#,##0.00;\-#,##0.00"/>
      <alignment horizontal="center" vertical="center" textRotation="0" wrapText="1" indent="0" justifyLastLine="0" shrinkToFit="0" readingOrder="1"/>
      <border outline="0">
        <left style="thin">
          <color theme="0" tint="-0.34998626667073579"/>
        </left>
      </border>
      <protection locked="0" hidden="0"/>
    </dxf>
    <dxf>
      <font>
        <b val="0"/>
        <i val="0"/>
        <strike val="0"/>
        <condense val="0"/>
        <extend val="0"/>
        <outline val="0"/>
        <shadow val="0"/>
        <u val="none"/>
        <vertAlign val="baseline"/>
        <sz val="10"/>
        <color auto="1"/>
        <name val="Verdana"/>
        <scheme val="none"/>
      </font>
      <numFmt numFmtId="166"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
      <fill>
        <patternFill patternType="none">
          <fgColor indexed="64"/>
          <bgColor indexed="65"/>
        </patternFill>
      </fill>
      <alignment horizontal="center" vertical="center" textRotation="0" wrapText="1" indent="0" justifyLastLine="0" shrinkToFit="0" readingOrder="1"/>
      <border outline="0">
        <right style="thin">
          <color theme="0" tint="-0.34998626667073579"/>
        </right>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10"/>
        <color auto="1"/>
        <name val="Verdana"/>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solid">
          <fgColor indexed="64"/>
          <bgColor theme="2" tint="-9.9978637043366805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Verdana"/>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44" dataDxfId="43" headerRowBorderDxfId="41" tableBorderDxfId="42"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calculatedColumnFormula>3636567.9+11755333.02</calculatedColumnFormula>
    </tableColumn>
    <tableColumn id="7" xr3:uid="{00000000-0010-0000-0000-000007000000}" name="Física _x000a_(%)_x000a_ G=E/C" dataDxfId="31" dataCellStyle="Porcentaje">
      <calculatedColumnFormula>IF(G24&gt;0,G24/E24,0)</calculatedColumnFormula>
    </tableColumn>
    <tableColumn id="8" xr3:uid="{00000000-0010-0000-0000-000008000000}"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29" dataDxfId="28" headerRowBorderDxfId="26" tableBorderDxfId="27"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tableColumn id="7" xr3:uid="{00000000-0010-0000-0100-000007000000}" name="Física _x000a_(%)_x000a_ G=E/C" dataDxfId="16" dataCellStyle="Porcentaje">
      <calculatedColumnFormula>IF(G24&gt;0,G24/E24,0)</calculatedColumnFormula>
    </tableColumn>
    <tableColumn id="8" xr3:uid="{00000000-0010-0000-01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14" dataDxfId="13" headerRowBorderDxfId="11" tableBorderDxfId="12"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IF(G24&gt;0,G24/E24,0)</calculatedColumnFormula>
    </tableColumn>
    <tableColumn id="8" xr3:uid="{00000000-0010-0000-0200-000008000000}"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56"/>
  <sheetViews>
    <sheetView topLeftCell="A21" zoomScale="90" zoomScaleNormal="90" zoomScaleSheetLayoutView="80" zoomScalePageLayoutView="55" workbookViewId="0">
      <selection activeCell="F26" sqref="F26"/>
    </sheetView>
  </sheetViews>
  <sheetFormatPr defaultColWidth="11.42578125" defaultRowHeight="14.25"/>
  <cols>
    <col min="1" max="1" width="26.85546875" style="3" customWidth="1"/>
    <col min="2" max="2" width="19.28515625" style="3" bestFit="1" customWidth="1"/>
    <col min="3" max="3" width="12.7109375" style="3" customWidth="1"/>
    <col min="4" max="4" width="19.42578125" style="3" customWidth="1"/>
    <col min="5" max="5" width="12.7109375" style="3" customWidth="1"/>
    <col min="6" max="6" width="19.5703125" style="3" customWidth="1"/>
    <col min="7" max="7" width="12.7109375" style="3" customWidth="1"/>
    <col min="8" max="8" width="17.28515625" style="3" customWidth="1"/>
    <col min="9" max="9" width="12.7109375" style="3" customWidth="1"/>
    <col min="10" max="10" width="14" style="3" customWidth="1"/>
    <col min="11" max="16384" width="11.42578125" style="2"/>
  </cols>
  <sheetData>
    <row r="1" spans="1:10" ht="21" customHeight="1">
      <c r="A1" s="97" t="s">
        <v>0</v>
      </c>
      <c r="B1" s="98"/>
      <c r="C1" s="98"/>
      <c r="D1" s="98"/>
      <c r="E1" s="98"/>
      <c r="F1" s="98"/>
      <c r="G1" s="98"/>
      <c r="H1" s="98"/>
      <c r="I1" s="98"/>
      <c r="J1" s="99"/>
    </row>
    <row r="2" spans="1:10" ht="21" customHeight="1">
      <c r="A2" s="104" t="s">
        <v>1</v>
      </c>
      <c r="B2" s="105"/>
      <c r="C2" s="105"/>
      <c r="D2" s="105"/>
      <c r="E2" s="105"/>
      <c r="F2" s="105"/>
      <c r="G2" s="105"/>
      <c r="H2" s="105"/>
      <c r="I2" s="105"/>
      <c r="J2" s="106"/>
    </row>
    <row r="3" spans="1:10" ht="19.5" customHeight="1">
      <c r="A3" s="11" t="s">
        <v>2</v>
      </c>
      <c r="B3" s="132" t="s">
        <v>3</v>
      </c>
      <c r="C3" s="132"/>
      <c r="D3" s="132"/>
      <c r="E3" s="132"/>
      <c r="F3" s="132"/>
      <c r="G3" s="132"/>
      <c r="H3" s="132"/>
      <c r="I3" s="132"/>
      <c r="J3" s="132"/>
    </row>
    <row r="4" spans="1:10" ht="18.75" customHeight="1">
      <c r="A4" s="12" t="s">
        <v>4</v>
      </c>
      <c r="B4" s="132" t="s">
        <v>5</v>
      </c>
      <c r="C4" s="132"/>
      <c r="D4" s="132"/>
      <c r="E4" s="132"/>
      <c r="F4" s="132"/>
      <c r="G4" s="132"/>
      <c r="H4" s="132"/>
      <c r="I4" s="132"/>
      <c r="J4" s="132"/>
    </row>
    <row r="5" spans="1:10" ht="19.5" customHeight="1">
      <c r="A5" s="12" t="s">
        <v>6</v>
      </c>
      <c r="B5" s="132" t="s">
        <v>7</v>
      </c>
      <c r="C5" s="132"/>
      <c r="D5" s="132"/>
      <c r="E5" s="132"/>
      <c r="F5" s="132"/>
      <c r="G5" s="132"/>
      <c r="H5" s="132"/>
      <c r="I5" s="132"/>
      <c r="J5" s="132"/>
    </row>
    <row r="6" spans="1:10" ht="50.25" customHeight="1">
      <c r="A6" s="11" t="s">
        <v>8</v>
      </c>
      <c r="B6" s="133" t="s">
        <v>9</v>
      </c>
      <c r="C6" s="133"/>
      <c r="D6" s="133"/>
      <c r="E6" s="133"/>
      <c r="F6" s="133"/>
      <c r="G6" s="133"/>
      <c r="H6" s="133"/>
      <c r="I6" s="133"/>
      <c r="J6" s="133"/>
    </row>
    <row r="7" spans="1:10" ht="55.5" customHeight="1">
      <c r="A7" s="11" t="s">
        <v>10</v>
      </c>
      <c r="B7" s="133" t="s">
        <v>11</v>
      </c>
      <c r="C7" s="133"/>
      <c r="D7" s="133"/>
      <c r="E7" s="133"/>
      <c r="F7" s="133"/>
      <c r="G7" s="133"/>
      <c r="H7" s="133"/>
      <c r="I7" s="133"/>
      <c r="J7" s="133"/>
    </row>
    <row r="8" spans="1:10" ht="21.75" customHeight="1">
      <c r="A8" s="97" t="s">
        <v>12</v>
      </c>
      <c r="B8" s="98"/>
      <c r="C8" s="98"/>
      <c r="D8" s="98"/>
      <c r="E8" s="98"/>
      <c r="F8" s="98"/>
      <c r="G8" s="98"/>
      <c r="H8" s="98"/>
      <c r="I8" s="98"/>
      <c r="J8" s="99"/>
    </row>
    <row r="9" spans="1:10" ht="19.5" customHeight="1">
      <c r="A9" s="11" t="s">
        <v>13</v>
      </c>
      <c r="B9" s="4">
        <v>1</v>
      </c>
      <c r="C9" s="128" t="str">
        <f>IFERROR(VLOOKUP(B9,'[1]Validacion datos'!A2:B5,2,FALSE),"")</f>
        <v>DESARROLLO INSTITUCIONAL</v>
      </c>
      <c r="D9" s="128"/>
      <c r="E9" s="128"/>
      <c r="F9" s="128"/>
      <c r="G9" s="128"/>
      <c r="H9" s="128"/>
      <c r="I9" s="128"/>
      <c r="J9" s="128"/>
    </row>
    <row r="10" spans="1:10" ht="19.5" customHeight="1">
      <c r="A10" s="11" t="s">
        <v>14</v>
      </c>
      <c r="B10" s="5">
        <v>1.2</v>
      </c>
      <c r="C10" s="128" t="str">
        <f>IFERROR(VLOOKUP(B10,'[1]Validacion datos'!A8:B26,2,FALSE),"")</f>
        <v>Imperio de la ley y seguridad ciudadana</v>
      </c>
      <c r="D10" s="128"/>
      <c r="E10" s="128"/>
      <c r="F10" s="128"/>
      <c r="G10" s="128"/>
      <c r="H10" s="128"/>
      <c r="I10" s="128"/>
      <c r="J10" s="128"/>
    </row>
    <row r="11" spans="1:10" ht="49.5" customHeight="1">
      <c r="A11" s="11" t="s">
        <v>15</v>
      </c>
      <c r="B11" s="6" t="s">
        <v>16</v>
      </c>
      <c r="C11" s="129"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30"/>
      <c r="E11" s="130"/>
      <c r="F11" s="130"/>
      <c r="G11" s="130"/>
      <c r="H11" s="130"/>
      <c r="I11" s="130"/>
      <c r="J11" s="131"/>
    </row>
    <row r="12" spans="1:10" ht="21" customHeight="1">
      <c r="A12" s="97" t="s">
        <v>17</v>
      </c>
      <c r="B12" s="98"/>
      <c r="C12" s="98"/>
      <c r="D12" s="98"/>
      <c r="E12" s="98"/>
      <c r="F12" s="98"/>
      <c r="G12" s="98"/>
      <c r="H12" s="98"/>
      <c r="I12" s="98"/>
      <c r="J12" s="99"/>
    </row>
    <row r="13" spans="1:10" ht="38.25" customHeight="1">
      <c r="A13" s="11" t="s">
        <v>18</v>
      </c>
      <c r="B13" s="95" t="s">
        <v>19</v>
      </c>
      <c r="C13" s="95"/>
      <c r="D13" s="95"/>
      <c r="E13" s="95"/>
      <c r="F13" s="95"/>
      <c r="G13" s="95"/>
      <c r="H13" s="95"/>
      <c r="I13" s="95"/>
      <c r="J13" s="96"/>
    </row>
    <row r="14" spans="1:10" ht="117.75" customHeight="1">
      <c r="A14" s="13" t="s">
        <v>20</v>
      </c>
      <c r="B14" s="95" t="s">
        <v>21</v>
      </c>
      <c r="C14" s="95"/>
      <c r="D14" s="95"/>
      <c r="E14" s="95"/>
      <c r="F14" s="95"/>
      <c r="G14" s="95"/>
      <c r="H14" s="95"/>
      <c r="I14" s="95"/>
      <c r="J14" s="96"/>
    </row>
    <row r="15" spans="1:10" ht="43.5" customHeight="1">
      <c r="A15" s="13" t="s">
        <v>22</v>
      </c>
      <c r="B15" s="95" t="s">
        <v>23</v>
      </c>
      <c r="C15" s="95"/>
      <c r="D15" s="95"/>
      <c r="E15" s="95"/>
      <c r="F15" s="95"/>
      <c r="G15" s="95"/>
      <c r="H15" s="95"/>
      <c r="I15" s="95"/>
      <c r="J15" s="96"/>
    </row>
    <row r="16" spans="1:10" ht="42" customHeight="1">
      <c r="A16" s="13" t="s">
        <v>24</v>
      </c>
      <c r="B16" s="95" t="s">
        <v>25</v>
      </c>
      <c r="C16" s="95"/>
      <c r="D16" s="95"/>
      <c r="E16" s="95"/>
      <c r="F16" s="95"/>
      <c r="G16" s="95"/>
      <c r="H16" s="95"/>
      <c r="I16" s="95"/>
      <c r="J16" s="96"/>
    </row>
    <row r="17" spans="1:10" ht="21" customHeight="1">
      <c r="A17" s="97" t="s">
        <v>26</v>
      </c>
      <c r="B17" s="98"/>
      <c r="C17" s="98"/>
      <c r="D17" s="98"/>
      <c r="E17" s="98"/>
      <c r="F17" s="98"/>
      <c r="G17" s="98"/>
      <c r="H17" s="98"/>
      <c r="I17" s="98"/>
      <c r="J17" s="99"/>
    </row>
    <row r="18" spans="1:10" ht="21" customHeight="1">
      <c r="A18" s="104" t="s">
        <v>27</v>
      </c>
      <c r="B18" s="105"/>
      <c r="C18" s="105"/>
      <c r="D18" s="105"/>
      <c r="E18" s="105"/>
      <c r="F18" s="105"/>
      <c r="G18" s="105"/>
      <c r="H18" s="105"/>
      <c r="I18" s="105"/>
      <c r="J18" s="106"/>
    </row>
    <row r="19" spans="1:10" ht="39.75" customHeight="1">
      <c r="A19" s="123" t="s">
        <v>28</v>
      </c>
      <c r="B19" s="124"/>
      <c r="C19" s="125" t="s">
        <v>29</v>
      </c>
      <c r="D19" s="127"/>
      <c r="E19" s="127"/>
      <c r="F19" s="127" t="s">
        <v>30</v>
      </c>
      <c r="G19" s="127"/>
      <c r="H19" s="124"/>
      <c r="I19" s="125" t="s">
        <v>31</v>
      </c>
      <c r="J19" s="126"/>
    </row>
    <row r="20" spans="1:10" ht="20.25" customHeight="1">
      <c r="A20" s="100">
        <v>712482531</v>
      </c>
      <c r="B20" s="101"/>
      <c r="C20" s="110">
        <f>SUM(D24:D29)</f>
        <v>712482531</v>
      </c>
      <c r="D20" s="111"/>
      <c r="E20" s="112"/>
      <c r="F20" s="110">
        <f>SUM(Tabla1[Financiera 
 (F)])</f>
        <v>264034338.66000003</v>
      </c>
      <c r="G20" s="111"/>
      <c r="H20" s="112"/>
      <c r="I20" s="102">
        <f>+IF(F20&gt;0,F20/C20,0)</f>
        <v>0.37058359632960602</v>
      </c>
      <c r="J20" s="103"/>
    </row>
    <row r="21" spans="1:10" ht="24.75" customHeight="1">
      <c r="A21" s="104" t="s">
        <v>32</v>
      </c>
      <c r="B21" s="105"/>
      <c r="C21" s="105"/>
      <c r="D21" s="105"/>
      <c r="E21" s="105"/>
      <c r="F21" s="105"/>
      <c r="G21" s="105"/>
      <c r="H21" s="105"/>
      <c r="I21" s="105"/>
      <c r="J21" s="106"/>
    </row>
    <row r="22" spans="1:10" ht="32.25" customHeight="1">
      <c r="A22" s="14"/>
      <c r="B22" s="38"/>
      <c r="C22" s="107" t="s">
        <v>33</v>
      </c>
      <c r="D22" s="108"/>
      <c r="E22" s="107" t="s">
        <v>34</v>
      </c>
      <c r="F22" s="108"/>
      <c r="G22" s="107" t="s">
        <v>35</v>
      </c>
      <c r="H22" s="107"/>
      <c r="I22" s="107" t="s">
        <v>36</v>
      </c>
      <c r="J22" s="109"/>
    </row>
    <row r="23" spans="1:10" ht="38.25">
      <c r="A23" s="7" t="s">
        <v>37</v>
      </c>
      <c r="B23" s="8" t="s">
        <v>38</v>
      </c>
      <c r="C23" s="8" t="s">
        <v>39</v>
      </c>
      <c r="D23" s="8" t="s">
        <v>40</v>
      </c>
      <c r="E23" s="8" t="s">
        <v>41</v>
      </c>
      <c r="F23" s="8" t="s">
        <v>42</v>
      </c>
      <c r="G23" s="8" t="s">
        <v>43</v>
      </c>
      <c r="H23" s="8" t="s">
        <v>44</v>
      </c>
      <c r="I23" s="8" t="s">
        <v>45</v>
      </c>
      <c r="J23" s="9" t="s">
        <v>46</v>
      </c>
    </row>
    <row r="24" spans="1:10" ht="38.25">
      <c r="A24" s="63" t="s">
        <v>47</v>
      </c>
      <c r="B24" s="26" t="s">
        <v>48</v>
      </c>
      <c r="C24" s="16" t="s">
        <v>48</v>
      </c>
      <c r="D24" s="17">
        <v>200821317</v>
      </c>
      <c r="E24" s="25" t="s">
        <v>48</v>
      </c>
      <c r="F24" s="18" t="s">
        <v>48</v>
      </c>
      <c r="G24" s="19" t="s">
        <v>48</v>
      </c>
      <c r="H24" s="79">
        <v>73876635.439999998</v>
      </c>
      <c r="I24" s="20" t="e">
        <f>IF(G24&gt;0,G24/E24,0)</f>
        <v>#VALUE!</v>
      </c>
      <c r="J24" s="21" t="e">
        <f>IF(H24&gt;0,H24/F24,0)</f>
        <v>#VALUE!</v>
      </c>
    </row>
    <row r="25" spans="1:10" ht="69" customHeight="1">
      <c r="A25" s="64" t="s">
        <v>49</v>
      </c>
      <c r="B25" s="26" t="s">
        <v>50</v>
      </c>
      <c r="C25" s="16">
        <v>50</v>
      </c>
      <c r="D25" s="17">
        <v>39266824</v>
      </c>
      <c r="E25" s="25">
        <v>29</v>
      </c>
      <c r="F25" s="18">
        <v>19285003</v>
      </c>
      <c r="G25" s="19">
        <v>47</v>
      </c>
      <c r="H25" s="17">
        <v>12821288.98</v>
      </c>
      <c r="I25" s="20">
        <f>IF(G25&gt;0,G25/E25,0)</f>
        <v>1.6206896551724137</v>
      </c>
      <c r="J25" s="21">
        <f t="shared" ref="J25:J29" si="0">IF(H25&gt;0,H25/F25,0)</f>
        <v>0.66483209673340471</v>
      </c>
    </row>
    <row r="26" spans="1:10" ht="78.75" customHeight="1">
      <c r="A26" s="64" t="s">
        <v>51</v>
      </c>
      <c r="B26" s="26" t="s">
        <v>52</v>
      </c>
      <c r="C26" s="16">
        <v>41040</v>
      </c>
      <c r="D26" s="17">
        <v>176452064</v>
      </c>
      <c r="E26" s="25">
        <v>19000</v>
      </c>
      <c r="F26" s="18">
        <v>101038113.5</v>
      </c>
      <c r="G26" s="19">
        <v>27197</v>
      </c>
      <c r="H26" s="79">
        <v>57869584.619999997</v>
      </c>
      <c r="I26" s="20">
        <f t="shared" ref="I26:I29" si="1">IF(G26&gt;0,G26/E26,0)</f>
        <v>1.4314210526315789</v>
      </c>
      <c r="J26" s="21">
        <f t="shared" si="0"/>
        <v>0.57275005060342898</v>
      </c>
    </row>
    <row r="27" spans="1:10" ht="77.25" customHeight="1">
      <c r="A27" s="64" t="s">
        <v>53</v>
      </c>
      <c r="B27" s="26" t="s">
        <v>54</v>
      </c>
      <c r="C27" s="16">
        <v>83</v>
      </c>
      <c r="D27" s="17">
        <v>71272576</v>
      </c>
      <c r="E27" s="25">
        <v>0</v>
      </c>
      <c r="F27" s="18">
        <v>34043080.5</v>
      </c>
      <c r="G27" s="19">
        <v>0</v>
      </c>
      <c r="H27" s="17">
        <v>38838970.950000003</v>
      </c>
      <c r="I27" s="20">
        <f>IF(G27&gt;0,G27/E27,0)</f>
        <v>0</v>
      </c>
      <c r="J27" s="21">
        <f>IF(H27&gt;0,H27/F27,0)</f>
        <v>1.1408770998264979</v>
      </c>
    </row>
    <row r="28" spans="1:10" ht="87" customHeight="1">
      <c r="A28" s="64" t="s">
        <v>55</v>
      </c>
      <c r="B28" s="26" t="s">
        <v>56</v>
      </c>
      <c r="C28" s="16">
        <v>3</v>
      </c>
      <c r="D28" s="17">
        <v>143430049</v>
      </c>
      <c r="E28" s="25">
        <v>1</v>
      </c>
      <c r="F28" s="18">
        <v>75986868.5</v>
      </c>
      <c r="G28" s="19">
        <v>1</v>
      </c>
      <c r="H28" s="17">
        <v>69915838.480000004</v>
      </c>
      <c r="I28" s="20">
        <f t="shared" si="1"/>
        <v>1</v>
      </c>
      <c r="J28" s="21">
        <f t="shared" si="0"/>
        <v>0.92010422142873283</v>
      </c>
    </row>
    <row r="29" spans="1:10" ht="72.75" customHeight="1">
      <c r="A29" s="39" t="s">
        <v>57</v>
      </c>
      <c r="B29" s="40" t="s">
        <v>58</v>
      </c>
      <c r="C29" s="41">
        <v>1</v>
      </c>
      <c r="D29" s="42">
        <v>81239701</v>
      </c>
      <c r="E29" s="58">
        <v>0</v>
      </c>
      <c r="F29" s="43">
        <v>39413436</v>
      </c>
      <c r="G29" s="59">
        <v>0</v>
      </c>
      <c r="H29" s="42">
        <v>10712020.190000001</v>
      </c>
      <c r="I29" s="45">
        <f t="shared" si="1"/>
        <v>0</v>
      </c>
      <c r="J29" s="46">
        <f t="shared" si="0"/>
        <v>0.27178600185987339</v>
      </c>
    </row>
    <row r="30" spans="1:10" ht="25.5" customHeight="1">
      <c r="A30" s="48" t="s">
        <v>59</v>
      </c>
      <c r="B30" s="85" t="str">
        <f>+A25</f>
        <v>6105- Negocios que comercializan armas de fuego controlados y regulados en sus operaciones.</v>
      </c>
      <c r="C30" s="85"/>
      <c r="D30" s="85"/>
      <c r="E30" s="85"/>
      <c r="F30" s="85"/>
      <c r="G30" s="85"/>
      <c r="H30" s="85"/>
      <c r="I30" s="85"/>
      <c r="J30" s="86"/>
    </row>
    <row r="31" spans="1:10" ht="58.5" customHeight="1">
      <c r="A31" s="47" t="s">
        <v>60</v>
      </c>
      <c r="B31" s="83" t="s">
        <v>61</v>
      </c>
      <c r="C31" s="83"/>
      <c r="D31" s="83"/>
      <c r="E31" s="83"/>
      <c r="F31" s="83"/>
      <c r="G31" s="83"/>
      <c r="H31" s="83"/>
      <c r="I31" s="83"/>
      <c r="J31" s="83"/>
    </row>
    <row r="32" spans="1:10" ht="60.75" customHeight="1">
      <c r="A32" s="47" t="s">
        <v>62</v>
      </c>
      <c r="B32" s="83" t="s">
        <v>63</v>
      </c>
      <c r="C32" s="83"/>
      <c r="D32" s="83"/>
      <c r="E32" s="83"/>
      <c r="F32" s="83"/>
      <c r="G32" s="83"/>
      <c r="H32" s="83"/>
      <c r="I32" s="83"/>
      <c r="J32" s="83"/>
    </row>
    <row r="33" spans="1:10" ht="135.75" customHeight="1">
      <c r="A33" s="47" t="s">
        <v>64</v>
      </c>
      <c r="B33" s="80" t="s">
        <v>65</v>
      </c>
      <c r="C33" s="80"/>
      <c r="D33" s="80"/>
      <c r="E33" s="80"/>
      <c r="F33" s="80"/>
      <c r="G33" s="80"/>
      <c r="H33" s="80"/>
      <c r="I33" s="80"/>
      <c r="J33" s="80"/>
    </row>
    <row r="34" spans="1:10" ht="25.5" customHeight="1">
      <c r="A34" s="49" t="s">
        <v>59</v>
      </c>
      <c r="B34" s="81" t="str">
        <f>+A26</f>
        <v>6864- Personas físicas y jurídicas con derecho de tenencia y porte de armas de fuego reguladas.</v>
      </c>
      <c r="C34" s="81"/>
      <c r="D34" s="81"/>
      <c r="E34" s="81"/>
      <c r="F34" s="81"/>
      <c r="G34" s="81"/>
      <c r="H34" s="81"/>
      <c r="I34" s="81"/>
      <c r="J34" s="82"/>
    </row>
    <row r="35" spans="1:10" ht="52.5" customHeight="1">
      <c r="A35" s="50" t="s">
        <v>60</v>
      </c>
      <c r="B35" s="87" t="s">
        <v>66</v>
      </c>
      <c r="C35" s="87"/>
      <c r="D35" s="87"/>
      <c r="E35" s="87"/>
      <c r="F35" s="87"/>
      <c r="G35" s="87"/>
      <c r="H35" s="87"/>
      <c r="I35" s="87"/>
      <c r="J35" s="88"/>
    </row>
    <row r="36" spans="1:10" ht="89.25" customHeight="1">
      <c r="A36" s="50" t="s">
        <v>62</v>
      </c>
      <c r="B36" s="87" t="s">
        <v>67</v>
      </c>
      <c r="C36" s="87"/>
      <c r="D36" s="87"/>
      <c r="E36" s="87"/>
      <c r="F36" s="87"/>
      <c r="G36" s="87"/>
      <c r="H36" s="87"/>
      <c r="I36" s="87"/>
      <c r="J36" s="88"/>
    </row>
    <row r="37" spans="1:10" ht="100.5" customHeight="1">
      <c r="A37" s="51" t="s">
        <v>64</v>
      </c>
      <c r="B37" s="90" t="s">
        <v>68</v>
      </c>
      <c r="C37" s="91"/>
      <c r="D37" s="91"/>
      <c r="E37" s="91"/>
      <c r="F37" s="91"/>
      <c r="G37" s="91"/>
      <c r="H37" s="91"/>
      <c r="I37" s="91"/>
      <c r="J37" s="92"/>
    </row>
    <row r="38" spans="1:10" ht="25.5" customHeight="1">
      <c r="A38" s="49" t="s">
        <v>59</v>
      </c>
      <c r="B38" s="81" t="str">
        <f>+A27</f>
        <v>7744- Empresas de manipulación de productos pirotécnicos y químicos reguladas.</v>
      </c>
      <c r="C38" s="81"/>
      <c r="D38" s="81"/>
      <c r="E38" s="81"/>
      <c r="F38" s="81"/>
      <c r="G38" s="81"/>
      <c r="H38" s="81"/>
      <c r="I38" s="81"/>
      <c r="J38" s="82"/>
    </row>
    <row r="39" spans="1:10" ht="48.75" customHeight="1">
      <c r="A39" s="47" t="s">
        <v>60</v>
      </c>
      <c r="B39" s="83" t="s">
        <v>69</v>
      </c>
      <c r="C39" s="83"/>
      <c r="D39" s="83"/>
      <c r="E39" s="83"/>
      <c r="F39" s="83"/>
      <c r="G39" s="83"/>
      <c r="H39" s="83"/>
      <c r="I39" s="83"/>
      <c r="J39" s="83"/>
    </row>
    <row r="40" spans="1:10" ht="84" customHeight="1">
      <c r="A40" s="47" t="s">
        <v>62</v>
      </c>
      <c r="B40" s="83" t="s">
        <v>70</v>
      </c>
      <c r="C40" s="83"/>
      <c r="D40" s="83"/>
      <c r="E40" s="83"/>
      <c r="F40" s="83"/>
      <c r="G40" s="83"/>
      <c r="H40" s="83"/>
      <c r="I40" s="83"/>
      <c r="J40" s="83"/>
    </row>
    <row r="41" spans="1:10" ht="66.75" customHeight="1">
      <c r="A41" s="47" t="s">
        <v>64</v>
      </c>
      <c r="B41" s="80" t="s">
        <v>71</v>
      </c>
      <c r="C41" s="80"/>
      <c r="D41" s="80"/>
      <c r="E41" s="80"/>
      <c r="F41" s="80"/>
      <c r="G41" s="80"/>
      <c r="H41" s="80"/>
      <c r="I41" s="80"/>
      <c r="J41" s="80"/>
    </row>
    <row r="42" spans="1:10" ht="25.5" customHeight="1">
      <c r="A42" s="49" t="s">
        <v>59</v>
      </c>
      <c r="B42" s="81" t="str">
        <f>+A28</f>
        <v>7896- Población recibe campañas de educación en principios y valores para la convivencia y cultura de paz.</v>
      </c>
      <c r="C42" s="81"/>
      <c r="D42" s="81"/>
      <c r="E42" s="81"/>
      <c r="F42" s="81"/>
      <c r="G42" s="81"/>
      <c r="H42" s="81"/>
      <c r="I42" s="81"/>
      <c r="J42" s="82"/>
    </row>
    <row r="43" spans="1:10" ht="69.75" customHeight="1">
      <c r="A43" s="47" t="s">
        <v>60</v>
      </c>
      <c r="B43" s="83" t="s">
        <v>72</v>
      </c>
      <c r="C43" s="83"/>
      <c r="D43" s="83"/>
      <c r="E43" s="83"/>
      <c r="F43" s="83"/>
      <c r="G43" s="83"/>
      <c r="H43" s="83"/>
      <c r="I43" s="83"/>
      <c r="J43" s="83"/>
    </row>
    <row r="44" spans="1:10" ht="141.75" customHeight="1">
      <c r="A44" s="47" t="s">
        <v>62</v>
      </c>
      <c r="B44" s="83" t="s">
        <v>73</v>
      </c>
      <c r="C44" s="83"/>
      <c r="D44" s="83"/>
      <c r="E44" s="83"/>
      <c r="F44" s="83"/>
      <c r="G44" s="83"/>
      <c r="H44" s="83"/>
      <c r="I44" s="83"/>
      <c r="J44" s="83"/>
    </row>
    <row r="45" spans="1:10" ht="47.25" customHeight="1">
      <c r="A45" s="47" t="s">
        <v>64</v>
      </c>
      <c r="B45" s="80" t="s">
        <v>74</v>
      </c>
      <c r="C45" s="80"/>
      <c r="D45" s="80"/>
      <c r="E45" s="80"/>
      <c r="F45" s="80"/>
      <c r="G45" s="80"/>
      <c r="H45" s="80"/>
      <c r="I45" s="80"/>
      <c r="J45" s="80"/>
    </row>
    <row r="46" spans="1:10" ht="25.5" customHeight="1">
      <c r="A46" s="48" t="s">
        <v>59</v>
      </c>
      <c r="B46" s="85" t="str">
        <f>+A29</f>
        <v>7746- Ciudadanos y extranjeros beneficiados a través de acciones y políticas integral de seguridad ciudadana.</v>
      </c>
      <c r="C46" s="85"/>
      <c r="D46" s="85"/>
      <c r="E46" s="85"/>
      <c r="F46" s="85"/>
      <c r="G46" s="85"/>
      <c r="H46" s="85"/>
      <c r="I46" s="85"/>
      <c r="J46" s="86"/>
    </row>
    <row r="47" spans="1:10" ht="63" customHeight="1">
      <c r="A47" s="50" t="s">
        <v>60</v>
      </c>
      <c r="B47" s="87" t="s">
        <v>75</v>
      </c>
      <c r="C47" s="87"/>
      <c r="D47" s="87"/>
      <c r="E47" s="87"/>
      <c r="F47" s="87"/>
      <c r="G47" s="87"/>
      <c r="H47" s="87"/>
      <c r="I47" s="87"/>
      <c r="J47" s="88"/>
    </row>
    <row r="48" spans="1:10" ht="77.25" customHeight="1">
      <c r="A48" s="50" t="s">
        <v>62</v>
      </c>
      <c r="B48" s="89" t="s">
        <v>76</v>
      </c>
      <c r="C48" s="89"/>
      <c r="D48" s="89"/>
      <c r="E48" s="89"/>
      <c r="F48" s="89"/>
      <c r="G48" s="89"/>
      <c r="H48" s="89"/>
      <c r="I48" s="89"/>
      <c r="J48" s="89"/>
    </row>
    <row r="49" spans="1:10" ht="84.75" customHeight="1">
      <c r="A49" s="50" t="s">
        <v>64</v>
      </c>
      <c r="B49" s="84" t="s">
        <v>77</v>
      </c>
      <c r="C49" s="84"/>
      <c r="D49" s="84"/>
      <c r="E49" s="84"/>
      <c r="F49" s="84"/>
      <c r="G49" s="84"/>
      <c r="H49" s="84"/>
      <c r="I49" s="84"/>
      <c r="J49" s="84"/>
    </row>
    <row r="50" spans="1:10" ht="25.5" customHeight="1">
      <c r="A50" s="113" t="s">
        <v>78</v>
      </c>
      <c r="B50" s="98"/>
      <c r="C50" s="98"/>
      <c r="D50" s="98"/>
      <c r="E50" s="98"/>
      <c r="F50" s="98"/>
      <c r="G50" s="98"/>
      <c r="H50" s="98"/>
      <c r="I50" s="98"/>
      <c r="J50" s="114"/>
    </row>
    <row r="51" spans="1:10" ht="25.5" customHeight="1">
      <c r="A51" s="115" t="s">
        <v>79</v>
      </c>
      <c r="B51" s="116"/>
      <c r="C51" s="116"/>
      <c r="D51" s="116"/>
      <c r="E51" s="116"/>
      <c r="F51" s="116"/>
      <c r="G51" s="116"/>
      <c r="H51" s="116"/>
      <c r="I51" s="116"/>
      <c r="J51" s="117"/>
    </row>
    <row r="52" spans="1:10" ht="66.75" customHeight="1">
      <c r="A52" s="118" t="s">
        <v>80</v>
      </c>
      <c r="B52" s="119"/>
      <c r="C52" s="119"/>
      <c r="D52" s="119"/>
      <c r="E52" s="119"/>
      <c r="F52" s="119"/>
      <c r="G52" s="119"/>
      <c r="H52" s="119"/>
      <c r="I52" s="119"/>
      <c r="J52" s="120"/>
    </row>
    <row r="53" spans="1:10">
      <c r="A53" s="10"/>
      <c r="B53" s="10"/>
      <c r="C53" s="10"/>
      <c r="D53" s="10"/>
      <c r="E53" s="10"/>
      <c r="F53" s="10"/>
      <c r="G53" s="10"/>
      <c r="H53" s="10"/>
      <c r="I53" s="10"/>
      <c r="J53" s="10"/>
    </row>
    <row r="54" spans="1:10" ht="15" thickBot="1">
      <c r="A54" s="22" t="s">
        <v>81</v>
      </c>
      <c r="B54" s="23">
        <f>+A20</f>
        <v>712482531</v>
      </c>
      <c r="D54" s="121"/>
      <c r="E54" s="121"/>
      <c r="F54" s="121"/>
      <c r="G54" s="24"/>
      <c r="H54" s="24"/>
      <c r="I54" s="24"/>
    </row>
    <row r="55" spans="1:10" ht="14.25" customHeight="1">
      <c r="A55" s="22" t="s">
        <v>82</v>
      </c>
      <c r="B55" s="23">
        <f>+C20</f>
        <v>712482531</v>
      </c>
      <c r="D55" s="122" t="s">
        <v>83</v>
      </c>
      <c r="E55" s="122"/>
      <c r="F55" s="122"/>
      <c r="G55" s="65"/>
      <c r="H55" s="122" t="s">
        <v>84</v>
      </c>
      <c r="I55" s="122"/>
      <c r="J55" s="122"/>
    </row>
    <row r="56" spans="1:10" ht="36" customHeight="1">
      <c r="A56" s="60" t="s">
        <v>85</v>
      </c>
      <c r="B56" s="61">
        <f>+F20</f>
        <v>264034338.66000003</v>
      </c>
      <c r="D56" s="93" t="s">
        <v>86</v>
      </c>
      <c r="E56" s="93"/>
      <c r="F56" s="93"/>
      <c r="G56" s="66"/>
      <c r="H56" s="94" t="s">
        <v>87</v>
      </c>
      <c r="I56" s="94"/>
      <c r="J56" s="94"/>
    </row>
  </sheetData>
  <mergeCells count="59">
    <mergeCell ref="B3:J3"/>
    <mergeCell ref="B6:J6"/>
    <mergeCell ref="B7:J7"/>
    <mergeCell ref="A8:J8"/>
    <mergeCell ref="C9:J9"/>
    <mergeCell ref="B4:J4"/>
    <mergeCell ref="B5:J5"/>
    <mergeCell ref="A1:J1"/>
    <mergeCell ref="A2:J2"/>
    <mergeCell ref="B30:J30"/>
    <mergeCell ref="B31:J31"/>
    <mergeCell ref="B32:J32"/>
    <mergeCell ref="A18:J18"/>
    <mergeCell ref="A19:B19"/>
    <mergeCell ref="I19:J19"/>
    <mergeCell ref="C19:E19"/>
    <mergeCell ref="F19:H19"/>
    <mergeCell ref="C10:J10"/>
    <mergeCell ref="C11:J11"/>
    <mergeCell ref="A12:J12"/>
    <mergeCell ref="B13:J13"/>
    <mergeCell ref="B14:J14"/>
    <mergeCell ref="B15:J15"/>
    <mergeCell ref="A50:J50"/>
    <mergeCell ref="A51:J51"/>
    <mergeCell ref="A52:J52"/>
    <mergeCell ref="D54:F54"/>
    <mergeCell ref="D55:F55"/>
    <mergeCell ref="H55:J55"/>
    <mergeCell ref="D56:F56"/>
    <mergeCell ref="H56:J56"/>
    <mergeCell ref="B16:J16"/>
    <mergeCell ref="A17:J17"/>
    <mergeCell ref="B34:J34"/>
    <mergeCell ref="B33:J33"/>
    <mergeCell ref="A20:B20"/>
    <mergeCell ref="I20:J20"/>
    <mergeCell ref="A21:J21"/>
    <mergeCell ref="C22:D22"/>
    <mergeCell ref="G22:H22"/>
    <mergeCell ref="I22:J22"/>
    <mergeCell ref="C20:E20"/>
    <mergeCell ref="F20:H20"/>
    <mergeCell ref="E22:F22"/>
    <mergeCell ref="B35:J35"/>
    <mergeCell ref="B36:J36"/>
    <mergeCell ref="B37:J37"/>
    <mergeCell ref="B38:J38"/>
    <mergeCell ref="B39:J39"/>
    <mergeCell ref="B40:J40"/>
    <mergeCell ref="B41:J41"/>
    <mergeCell ref="B42:J42"/>
    <mergeCell ref="B43:J43"/>
    <mergeCell ref="B49:J49"/>
    <mergeCell ref="B44:J44"/>
    <mergeCell ref="B45:J45"/>
    <mergeCell ref="B46:J46"/>
    <mergeCell ref="B47:J47"/>
    <mergeCell ref="B48:J48"/>
  </mergeCells>
  <phoneticPr fontId="2" type="noConversion"/>
  <dataValidations xWindow="557" yWindow="804"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2:J53" xr:uid="{00000000-0002-0000-0000-000002000000}"/>
    <dataValidation allowBlank="1" showInputMessage="1" showErrorMessage="1" prompt="De existir desvío, explicar razones." sqref="B33:J33 B37:J37 B41:J41 B45:J45 B49:J49" xr:uid="{00000000-0002-0000-0000-000003000000}"/>
    <dataValidation allowBlank="1" showInputMessage="1" showErrorMessage="1" prompt="1. Describir lo plasmado en el presupuesto_x000a_2. Describir lo alcanzado en términos financieros y de producción " sqref="B32:J32 B36:J36 B40:J40 B44:J44 B48:J48" xr:uid="{00000000-0002-0000-0000-000004000000}"/>
    <dataValidation allowBlank="1" showInputMessage="1" showErrorMessage="1" prompt="¿En qué consiste el producto? su objetivo" sqref="B31:J31 B35:J35 B39:J39 B43:J43 B47:J47" xr:uid="{00000000-0002-0000-0000-000005000000}"/>
    <dataValidation allowBlank="1" showInputMessage="1" showErrorMessage="1" prompt="Nombre del producto" sqref="B30:J30 B34:J34 B38:J38 B42:J42 B46:J46"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7 D29" xr:uid="{00000000-0002-0000-0000-00000C000000}"/>
    <dataValidation allowBlank="1" showInputMessage="1" showErrorMessage="1" prompt="Meta anual del indicador" sqref="C23:C29 E23:E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 right="0.7" top="1.556985294117647" bottom="0.75" header="0.16176470588235295" footer="0.3"/>
  <pageSetup scale="54" fitToHeight="0" orientation="portrait" r:id="rId1"/>
  <headerFooter>
    <oddHeader>&amp;C
&amp;G
&amp;"Verdana,Negrita"&amp;10INFORME DE EVALUACIÓN TRIMESTRAL DE LAS
METAS FÍSICAS-FINANCIERAS
1er. SEMESTRE 2025&amp;R&amp;"Verdana,Negrita"&amp;10
INF-PPP-05
Versión: 01</oddHeader>
  </headerFooter>
  <rowBreaks count="1" manualBreakCount="1">
    <brk id="29" max="9"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view="pageLayout" topLeftCell="A13" zoomScale="90" zoomScaleNormal="100" zoomScaleSheetLayoutView="100" zoomScalePageLayoutView="90" workbookViewId="0">
      <selection activeCell="B30" sqref="B30:J30"/>
    </sheetView>
  </sheetViews>
  <sheetFormatPr defaultColWidth="11.42578125" defaultRowHeight="14.25"/>
  <cols>
    <col min="1" max="1" width="27.85546875" style="3" customWidth="1"/>
    <col min="2" max="2" width="17.85546875" style="3" bestFit="1" customWidth="1"/>
    <col min="3" max="3" width="12.140625" style="3" customWidth="1"/>
    <col min="4" max="4" width="18.42578125" style="3" customWidth="1"/>
    <col min="5" max="5" width="12.7109375" style="3" customWidth="1"/>
    <col min="6" max="6" width="17.42578125" style="3" customWidth="1"/>
    <col min="7" max="7" width="12.7109375" style="3" customWidth="1"/>
    <col min="8" max="8" width="17.28515625" style="3" customWidth="1"/>
    <col min="9" max="10" width="12.7109375" style="3" customWidth="1"/>
    <col min="11" max="11" width="11.42578125" style="3"/>
    <col min="12" max="16384" width="11.42578125" style="2"/>
  </cols>
  <sheetData>
    <row r="1" spans="1:11" ht="24" customHeight="1">
      <c r="A1" s="97" t="s">
        <v>0</v>
      </c>
      <c r="B1" s="98"/>
      <c r="C1" s="98"/>
      <c r="D1" s="98"/>
      <c r="E1" s="98"/>
      <c r="F1" s="98"/>
      <c r="G1" s="98"/>
      <c r="H1" s="98"/>
      <c r="I1" s="98"/>
      <c r="J1" s="99"/>
      <c r="K1" s="1"/>
    </row>
    <row r="2" spans="1:11" ht="24" customHeight="1">
      <c r="A2" s="104" t="s">
        <v>1</v>
      </c>
      <c r="B2" s="105"/>
      <c r="C2" s="105"/>
      <c r="D2" s="105"/>
      <c r="E2" s="105"/>
      <c r="F2" s="105"/>
      <c r="G2" s="105"/>
      <c r="H2" s="105"/>
      <c r="I2" s="105"/>
      <c r="J2" s="106"/>
      <c r="K2" s="1"/>
    </row>
    <row r="3" spans="1:11" ht="20.25" customHeight="1">
      <c r="A3" s="11" t="s">
        <v>2</v>
      </c>
      <c r="B3" s="132" t="s">
        <v>3</v>
      </c>
      <c r="C3" s="132"/>
      <c r="D3" s="132"/>
      <c r="E3" s="132"/>
      <c r="F3" s="132"/>
      <c r="G3" s="132"/>
      <c r="H3" s="132"/>
      <c r="I3" s="132"/>
      <c r="J3" s="132"/>
      <c r="K3" s="1"/>
    </row>
    <row r="4" spans="1:11" ht="20.25" customHeight="1">
      <c r="A4" s="12" t="s">
        <v>4</v>
      </c>
      <c r="B4" s="132" t="s">
        <v>5</v>
      </c>
      <c r="C4" s="132"/>
      <c r="D4" s="132"/>
      <c r="E4" s="132"/>
      <c r="F4" s="132"/>
      <c r="G4" s="132"/>
      <c r="H4" s="132"/>
      <c r="I4" s="132"/>
      <c r="J4" s="132"/>
      <c r="K4" s="1"/>
    </row>
    <row r="5" spans="1:11" ht="20.25" customHeight="1">
      <c r="A5" s="12" t="s">
        <v>6</v>
      </c>
      <c r="B5" s="132" t="s">
        <v>7</v>
      </c>
      <c r="C5" s="132"/>
      <c r="D5" s="132"/>
      <c r="E5" s="132"/>
      <c r="F5" s="132"/>
      <c r="G5" s="132"/>
      <c r="H5" s="132"/>
      <c r="I5" s="132"/>
      <c r="J5" s="132"/>
      <c r="K5" s="1"/>
    </row>
    <row r="6" spans="1:11" ht="51.75" customHeight="1">
      <c r="A6" s="11" t="s">
        <v>8</v>
      </c>
      <c r="B6" s="133" t="s">
        <v>9</v>
      </c>
      <c r="C6" s="133"/>
      <c r="D6" s="133"/>
      <c r="E6" s="133"/>
      <c r="F6" s="133"/>
      <c r="G6" s="133"/>
      <c r="H6" s="133"/>
      <c r="I6" s="133"/>
      <c r="J6" s="133"/>
    </row>
    <row r="7" spans="1:11" ht="48" customHeight="1">
      <c r="A7" s="11" t="s">
        <v>10</v>
      </c>
      <c r="B7" s="133" t="s">
        <v>11</v>
      </c>
      <c r="C7" s="133"/>
      <c r="D7" s="133"/>
      <c r="E7" s="133"/>
      <c r="F7" s="133"/>
      <c r="G7" s="133"/>
      <c r="H7" s="133"/>
      <c r="I7" s="133"/>
      <c r="J7" s="133"/>
    </row>
    <row r="8" spans="1:11" ht="24" customHeight="1">
      <c r="A8" s="97" t="s">
        <v>12</v>
      </c>
      <c r="B8" s="98"/>
      <c r="C8" s="98"/>
      <c r="D8" s="98"/>
      <c r="E8" s="98"/>
      <c r="F8" s="98"/>
      <c r="G8" s="98"/>
      <c r="H8" s="98"/>
      <c r="I8" s="98"/>
      <c r="J8" s="99"/>
    </row>
    <row r="9" spans="1:11" ht="24" customHeight="1">
      <c r="A9" s="11" t="s">
        <v>13</v>
      </c>
      <c r="B9" s="4">
        <v>1</v>
      </c>
      <c r="C9" s="128" t="str">
        <f>IFERROR(VLOOKUP(B9,'[1]Validacion datos'!A2:B5,2,FALSE),"")</f>
        <v>DESARROLLO INSTITUCIONAL</v>
      </c>
      <c r="D9" s="128"/>
      <c r="E9" s="128"/>
      <c r="F9" s="128"/>
      <c r="G9" s="128"/>
      <c r="H9" s="128"/>
      <c r="I9" s="128"/>
      <c r="J9" s="128"/>
    </row>
    <row r="10" spans="1:11" ht="24" customHeight="1">
      <c r="A10" s="11" t="s">
        <v>14</v>
      </c>
      <c r="B10" s="5">
        <v>1.4</v>
      </c>
      <c r="C10" s="128" t="str">
        <f>IFERROR(VLOOKUP(B10,'[1]Validacion datos'!A8:B26,2,FALSE),"")</f>
        <v>Seguridad y convivencia pacífica</v>
      </c>
      <c r="D10" s="128"/>
      <c r="E10" s="128"/>
      <c r="F10" s="128"/>
      <c r="G10" s="128"/>
      <c r="H10" s="128"/>
      <c r="I10" s="128"/>
      <c r="J10" s="128"/>
    </row>
    <row r="11" spans="1:11" ht="49.5" customHeight="1">
      <c r="A11" s="11" t="s">
        <v>15</v>
      </c>
      <c r="B11" s="6" t="s">
        <v>88</v>
      </c>
      <c r="C11" s="156"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57"/>
      <c r="E11" s="157"/>
      <c r="F11" s="157"/>
      <c r="G11" s="157"/>
      <c r="H11" s="157"/>
      <c r="I11" s="157"/>
      <c r="J11" s="158"/>
    </row>
    <row r="12" spans="1:11" ht="24" customHeight="1">
      <c r="A12" s="97" t="s">
        <v>17</v>
      </c>
      <c r="B12" s="98"/>
      <c r="C12" s="98"/>
      <c r="D12" s="98"/>
      <c r="E12" s="98"/>
      <c r="F12" s="98"/>
      <c r="G12" s="98"/>
      <c r="H12" s="98"/>
      <c r="I12" s="98"/>
      <c r="J12" s="99"/>
    </row>
    <row r="13" spans="1:11" ht="23.25" customHeight="1">
      <c r="A13" s="11" t="s">
        <v>18</v>
      </c>
      <c r="B13" s="95" t="s">
        <v>89</v>
      </c>
      <c r="C13" s="95"/>
      <c r="D13" s="95"/>
      <c r="E13" s="95"/>
      <c r="F13" s="95"/>
      <c r="G13" s="95"/>
      <c r="H13" s="95"/>
      <c r="I13" s="95"/>
      <c r="J13" s="96"/>
    </row>
    <row r="14" spans="1:11" ht="24" customHeight="1">
      <c r="A14" s="13" t="s">
        <v>20</v>
      </c>
      <c r="B14" s="95" t="s">
        <v>90</v>
      </c>
      <c r="C14" s="95"/>
      <c r="D14" s="95"/>
      <c r="E14" s="95"/>
      <c r="F14" s="95"/>
      <c r="G14" s="95"/>
      <c r="H14" s="95"/>
      <c r="I14" s="95"/>
      <c r="J14" s="96"/>
    </row>
    <row r="15" spans="1:11" ht="22.5" customHeight="1">
      <c r="A15" s="13" t="s">
        <v>22</v>
      </c>
      <c r="B15" s="95" t="s">
        <v>91</v>
      </c>
      <c r="C15" s="95"/>
      <c r="D15" s="95"/>
      <c r="E15" s="95"/>
      <c r="F15" s="95"/>
      <c r="G15" s="95"/>
      <c r="H15" s="95"/>
      <c r="I15" s="95"/>
      <c r="J15" s="96"/>
    </row>
    <row r="16" spans="1:11" ht="35.25" customHeight="1">
      <c r="A16" s="13" t="s">
        <v>24</v>
      </c>
      <c r="B16" s="95" t="s">
        <v>92</v>
      </c>
      <c r="C16" s="95"/>
      <c r="D16" s="95"/>
      <c r="E16" s="95"/>
      <c r="F16" s="95"/>
      <c r="G16" s="95"/>
      <c r="H16" s="95"/>
      <c r="I16" s="95"/>
      <c r="J16" s="96"/>
      <c r="K16" s="1"/>
    </row>
    <row r="17" spans="1:11" ht="24" customHeight="1">
      <c r="A17" s="97" t="s">
        <v>26</v>
      </c>
      <c r="B17" s="98"/>
      <c r="C17" s="98"/>
      <c r="D17" s="98"/>
      <c r="E17" s="98"/>
      <c r="F17" s="98"/>
      <c r="G17" s="98"/>
      <c r="H17" s="98"/>
      <c r="I17" s="98"/>
      <c r="J17" s="99"/>
    </row>
    <row r="18" spans="1:11" ht="24" customHeight="1">
      <c r="A18" s="104" t="s">
        <v>27</v>
      </c>
      <c r="B18" s="105"/>
      <c r="C18" s="105"/>
      <c r="D18" s="105"/>
      <c r="E18" s="105"/>
      <c r="F18" s="105"/>
      <c r="G18" s="105"/>
      <c r="H18" s="105"/>
      <c r="I18" s="105"/>
      <c r="J18" s="106"/>
      <c r="K18" s="1"/>
    </row>
    <row r="19" spans="1:11" ht="51" customHeight="1">
      <c r="A19" s="144" t="s">
        <v>28</v>
      </c>
      <c r="B19" s="145"/>
      <c r="C19" s="146" t="s">
        <v>29</v>
      </c>
      <c r="D19" s="147"/>
      <c r="E19" s="147"/>
      <c r="F19" s="147" t="s">
        <v>30</v>
      </c>
      <c r="G19" s="147"/>
      <c r="H19" s="145"/>
      <c r="I19" s="146" t="s">
        <v>31</v>
      </c>
      <c r="J19" s="148"/>
    </row>
    <row r="20" spans="1:11" ht="16.5" customHeight="1">
      <c r="A20" s="149">
        <v>103720275</v>
      </c>
      <c r="B20" s="150"/>
      <c r="C20" s="151">
        <v>103720275</v>
      </c>
      <c r="D20" s="152"/>
      <c r="E20" s="153"/>
      <c r="F20" s="151">
        <f>Tabla16[Financiera 
 (F)]</f>
        <v>19738815.699999999</v>
      </c>
      <c r="G20" s="152"/>
      <c r="H20" s="153"/>
      <c r="I20" s="154">
        <f>+IF(F20&gt;0,F20/C20,0)</f>
        <v>0.19030816973826958</v>
      </c>
      <c r="J20" s="155"/>
    </row>
    <row r="21" spans="1:11" ht="24" customHeight="1">
      <c r="A21" s="104" t="s">
        <v>32</v>
      </c>
      <c r="B21" s="105"/>
      <c r="C21" s="105"/>
      <c r="D21" s="105"/>
      <c r="E21" s="105"/>
      <c r="F21" s="105"/>
      <c r="G21" s="105"/>
      <c r="H21" s="105"/>
      <c r="I21" s="105"/>
      <c r="J21" s="106"/>
      <c r="K21" s="1"/>
    </row>
    <row r="22" spans="1:11" ht="30" customHeight="1">
      <c r="A22" s="14"/>
      <c r="B22" s="15"/>
      <c r="C22" s="107" t="s">
        <v>33</v>
      </c>
      <c r="D22" s="108"/>
      <c r="E22" s="107" t="s">
        <v>34</v>
      </c>
      <c r="F22" s="108"/>
      <c r="G22" s="107" t="s">
        <v>35</v>
      </c>
      <c r="H22" s="107"/>
      <c r="I22" s="107" t="s">
        <v>36</v>
      </c>
      <c r="J22" s="109"/>
    </row>
    <row r="23" spans="1:11" ht="38.25">
      <c r="A23" s="7" t="s">
        <v>37</v>
      </c>
      <c r="B23" s="8" t="s">
        <v>38</v>
      </c>
      <c r="C23" s="8" t="s">
        <v>39</v>
      </c>
      <c r="D23" s="8" t="s">
        <v>40</v>
      </c>
      <c r="E23" s="8" t="s">
        <v>41</v>
      </c>
      <c r="F23" s="8" t="s">
        <v>42</v>
      </c>
      <c r="G23" s="8" t="s">
        <v>43</v>
      </c>
      <c r="H23" s="8" t="s">
        <v>44</v>
      </c>
      <c r="I23" s="8" t="s">
        <v>45</v>
      </c>
      <c r="J23" s="9" t="s">
        <v>46</v>
      </c>
    </row>
    <row r="24" spans="1:11" ht="71.25" customHeight="1">
      <c r="A24" s="39" t="s">
        <v>93</v>
      </c>
      <c r="B24" s="40" t="s">
        <v>94</v>
      </c>
      <c r="C24" s="41">
        <v>1</v>
      </c>
      <c r="D24" s="42">
        <v>103720275</v>
      </c>
      <c r="E24" s="67">
        <v>1</v>
      </c>
      <c r="F24" s="43">
        <v>50280430</v>
      </c>
      <c r="G24" s="41">
        <v>1.1299999999999999</v>
      </c>
      <c r="H24" s="42">
        <v>19738815.699999999</v>
      </c>
      <c r="I24" s="45">
        <f>IF(G24&gt;0,G24/E24,0)</f>
        <v>1.1299999999999999</v>
      </c>
      <c r="J24" s="46">
        <f t="shared" ref="J24" si="0">IF(H24&gt;0,H24/F24,0)</f>
        <v>0.39257452054407649</v>
      </c>
    </row>
    <row r="25" spans="1:11" ht="24" customHeight="1">
      <c r="A25" s="113" t="s">
        <v>95</v>
      </c>
      <c r="B25" s="135"/>
      <c r="C25" s="135"/>
      <c r="D25" s="135"/>
      <c r="E25" s="135"/>
      <c r="F25" s="135"/>
      <c r="G25" s="135"/>
      <c r="H25" s="135"/>
      <c r="I25" s="135"/>
      <c r="J25" s="136"/>
    </row>
    <row r="26" spans="1:11" ht="21.75" customHeight="1">
      <c r="A26" s="137" t="s">
        <v>96</v>
      </c>
      <c r="B26" s="105"/>
      <c r="C26" s="105"/>
      <c r="D26" s="105"/>
      <c r="E26" s="105"/>
      <c r="F26" s="105"/>
      <c r="G26" s="105"/>
      <c r="H26" s="105"/>
      <c r="I26" s="105"/>
      <c r="J26" s="138"/>
      <c r="K26" s="1"/>
    </row>
    <row r="27" spans="1:11" ht="24" customHeight="1">
      <c r="A27" s="52" t="s">
        <v>59</v>
      </c>
      <c r="B27" s="139" t="str">
        <f>+A24</f>
        <v>7749- Extranjeros residentes con estatus migratorio regulados a través de las naturalizaciones</v>
      </c>
      <c r="C27" s="139"/>
      <c r="D27" s="139"/>
      <c r="E27" s="139"/>
      <c r="F27" s="139"/>
      <c r="G27" s="139"/>
      <c r="H27" s="139"/>
      <c r="I27" s="139"/>
      <c r="J27" s="140"/>
    </row>
    <row r="28" spans="1:11" ht="35.25" customHeight="1">
      <c r="A28" s="53" t="s">
        <v>60</v>
      </c>
      <c r="B28" s="95" t="s">
        <v>97</v>
      </c>
      <c r="C28" s="95"/>
      <c r="D28" s="95"/>
      <c r="E28" s="95"/>
      <c r="F28" s="95"/>
      <c r="G28" s="95"/>
      <c r="H28" s="95"/>
      <c r="I28" s="95"/>
      <c r="J28" s="141"/>
    </row>
    <row r="29" spans="1:11" ht="47.25" customHeight="1">
      <c r="A29" s="53" t="s">
        <v>62</v>
      </c>
      <c r="B29" s="95" t="s">
        <v>98</v>
      </c>
      <c r="C29" s="95"/>
      <c r="D29" s="95"/>
      <c r="E29" s="95"/>
      <c r="F29" s="95"/>
      <c r="G29" s="95"/>
      <c r="H29" s="95"/>
      <c r="I29" s="95"/>
      <c r="J29" s="141"/>
    </row>
    <row r="30" spans="1:11" ht="74.25" customHeight="1">
      <c r="A30" s="53" t="s">
        <v>64</v>
      </c>
      <c r="B30" s="142" t="s">
        <v>99</v>
      </c>
      <c r="C30" s="142"/>
      <c r="D30" s="142"/>
      <c r="E30" s="142"/>
      <c r="F30" s="142"/>
      <c r="G30" s="142"/>
      <c r="H30" s="142"/>
      <c r="I30" s="142"/>
      <c r="J30" s="143"/>
    </row>
    <row r="31" spans="1:11" ht="24" customHeight="1">
      <c r="A31" s="113"/>
      <c r="B31" s="135"/>
      <c r="C31" s="135"/>
      <c r="D31" s="135"/>
      <c r="E31" s="135"/>
      <c r="F31" s="135"/>
      <c r="G31" s="135"/>
      <c r="H31" s="135"/>
      <c r="I31" s="135"/>
      <c r="J31" s="136"/>
    </row>
    <row r="32" spans="1:11" ht="20.25" customHeight="1">
      <c r="A32" s="137" t="s">
        <v>79</v>
      </c>
      <c r="B32" s="105"/>
      <c r="C32" s="105"/>
      <c r="D32" s="105"/>
      <c r="E32" s="105"/>
      <c r="F32" s="105"/>
      <c r="G32" s="105"/>
      <c r="H32" s="105"/>
      <c r="I32" s="105"/>
      <c r="J32" s="138"/>
      <c r="K32" s="1"/>
    </row>
    <row r="33" spans="1:10" ht="29.25" customHeight="1">
      <c r="A33" s="118" t="s">
        <v>100</v>
      </c>
      <c r="B33" s="119"/>
      <c r="C33" s="119"/>
      <c r="D33" s="119"/>
      <c r="E33" s="119"/>
      <c r="F33" s="119"/>
      <c r="G33" s="119"/>
      <c r="H33" s="119"/>
      <c r="I33" s="119"/>
      <c r="J33" s="120"/>
    </row>
    <row r="34" spans="1:10" ht="8.25" customHeight="1">
      <c r="A34" s="10"/>
      <c r="B34" s="10"/>
      <c r="C34" s="10"/>
      <c r="D34" s="10"/>
      <c r="E34" s="10"/>
      <c r="F34" s="10"/>
      <c r="G34" s="10"/>
      <c r="H34" s="10"/>
      <c r="I34" s="10"/>
      <c r="J34" s="10"/>
    </row>
    <row r="35" spans="1:10" ht="3.75" customHeight="1"/>
    <row r="36" spans="1:10" ht="15" thickBot="1">
      <c r="A36" s="22" t="s">
        <v>81</v>
      </c>
      <c r="B36" s="23">
        <f>+A20</f>
        <v>103720275</v>
      </c>
      <c r="C36" s="24"/>
      <c r="D36" s="24"/>
      <c r="E36" s="24"/>
      <c r="F36" s="24"/>
      <c r="G36" s="134"/>
      <c r="H36" s="134"/>
      <c r="I36" s="134"/>
    </row>
    <row r="37" spans="1:10" ht="14.25" customHeight="1">
      <c r="A37" s="22" t="s">
        <v>82</v>
      </c>
      <c r="B37" s="23">
        <f>+C20</f>
        <v>103720275</v>
      </c>
      <c r="C37" s="24"/>
      <c r="D37" s="122" t="s">
        <v>83</v>
      </c>
      <c r="E37" s="122"/>
      <c r="F37" s="122"/>
      <c r="G37" s="65"/>
      <c r="H37" s="122" t="s">
        <v>84</v>
      </c>
      <c r="I37" s="122"/>
      <c r="J37" s="122"/>
    </row>
    <row r="38" spans="1:10" ht="25.5">
      <c r="A38" s="60" t="s">
        <v>85</v>
      </c>
      <c r="B38" s="62">
        <f>+F20</f>
        <v>19738815.699999999</v>
      </c>
      <c r="C38" s="24"/>
      <c r="D38" s="93" t="s">
        <v>86</v>
      </c>
      <c r="E38" s="93"/>
      <c r="F38" s="93"/>
      <c r="G38" s="66"/>
      <c r="H38" s="94" t="s">
        <v>87</v>
      </c>
      <c r="I38" s="94"/>
      <c r="J38" s="94"/>
    </row>
  </sheetData>
  <mergeCells count="45">
    <mergeCell ref="B5:J5"/>
    <mergeCell ref="A1:J1"/>
    <mergeCell ref="A2:J2"/>
    <mergeCell ref="B3:J3"/>
    <mergeCell ref="B4:J4"/>
    <mergeCell ref="A17:J17"/>
    <mergeCell ref="B6:J6"/>
    <mergeCell ref="B7:J7"/>
    <mergeCell ref="A8:J8"/>
    <mergeCell ref="C9:J9"/>
    <mergeCell ref="C10:J10"/>
    <mergeCell ref="C11:J11"/>
    <mergeCell ref="A12:J12"/>
    <mergeCell ref="B13:J13"/>
    <mergeCell ref="B14:J14"/>
    <mergeCell ref="B15:J15"/>
    <mergeCell ref="B16:J16"/>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26:J26"/>
    <mergeCell ref="B27:J27"/>
    <mergeCell ref="B28:J28"/>
    <mergeCell ref="B29:J29"/>
    <mergeCell ref="B30:J30"/>
    <mergeCell ref="D38:F38"/>
    <mergeCell ref="H38:J38"/>
    <mergeCell ref="G36:I36"/>
    <mergeCell ref="A31:J31"/>
    <mergeCell ref="A32:J32"/>
    <mergeCell ref="A33:J33"/>
    <mergeCell ref="D37:F37"/>
    <mergeCell ref="H37:J37"/>
  </mergeCells>
  <dataValidations xWindow="87" yWindow="452"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C23:C24 E23:E24 G24" xr:uid="{00000000-0002-0000-0100-00000C000000}"/>
    <dataValidation allowBlank="1" showInputMessage="1" showErrorMessage="1" prompt="Monto presupuestado para el producto" sqref="F23:F24 D23:D24" xr:uid="{00000000-0002-0000-0100-00000D000000}"/>
    <dataValidation allowBlank="1" showInputMessage="1" showErrorMessage="1" prompt="Meta alcanzada en el trimestre" sqref="G23" xr:uid="{00000000-0002-0000-0100-00000E000000}"/>
    <dataValidation allowBlank="1" showInputMessage="1" showErrorMessage="1" prompt="Monto ejecutado en el trimestre" sqref="H23:H24" xr:uid="{00000000-0002-0000-0100-00000F000000}"/>
  </dataValidations>
  <pageMargins left="0.7" right="0.7" top="1.6312500000000001" bottom="0.75" header="0.17520833333333333" footer="0.3"/>
  <pageSetup scale="55" fitToHeight="0" orientation="portrait" r:id="rId1"/>
  <headerFooter>
    <oddHeader>&amp;C
&amp;G
&amp;"Verdana,Negrita"&amp;10INFORME DE EVALUACIÓN TRIMESTRAL DE LAS
METAS FÍSICAS-FINANCIERAS
1er. SEMESTRE 2025&amp;R
&amp;"Verdana,Negrita"&amp;10INF-PPP-05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1"/>
  <sheetViews>
    <sheetView tabSelected="1" topLeftCell="A25" zoomScale="90" zoomScaleNormal="90" zoomScaleSheetLayoutView="85" zoomScalePageLayoutView="80" workbookViewId="0">
      <selection activeCell="F27" sqref="F27"/>
    </sheetView>
  </sheetViews>
  <sheetFormatPr defaultColWidth="11.42578125" defaultRowHeight="14.25"/>
  <cols>
    <col min="1" max="1" width="31.85546875" style="3" bestFit="1" customWidth="1"/>
    <col min="2" max="2" width="21.5703125" style="3" bestFit="1" customWidth="1"/>
    <col min="3" max="3" width="12.7109375" style="3" customWidth="1"/>
    <col min="4" max="4" width="17.5703125" style="3" customWidth="1"/>
    <col min="5" max="5" width="18.42578125" style="3" customWidth="1"/>
    <col min="6" max="6" width="20.7109375" style="3" customWidth="1"/>
    <col min="7" max="7" width="17.28515625" style="3" customWidth="1"/>
    <col min="8" max="8" width="17.7109375" style="3" customWidth="1"/>
    <col min="9" max="10" width="12.7109375" style="3" customWidth="1"/>
    <col min="11" max="11" width="11.42578125" style="3"/>
    <col min="12" max="12" width="12.85546875" style="2" bestFit="1" customWidth="1"/>
    <col min="13" max="16384" width="11.42578125" style="2"/>
  </cols>
  <sheetData>
    <row r="1" spans="1:11" ht="21" customHeight="1">
      <c r="A1" s="179" t="s">
        <v>0</v>
      </c>
      <c r="B1" s="180"/>
      <c r="C1" s="180"/>
      <c r="D1" s="180"/>
      <c r="E1" s="180"/>
      <c r="F1" s="180"/>
      <c r="G1" s="180"/>
      <c r="H1" s="180"/>
      <c r="I1" s="180"/>
      <c r="J1" s="181"/>
      <c r="K1" s="1"/>
    </row>
    <row r="2" spans="1:11" ht="21" customHeight="1">
      <c r="A2" s="27" t="s">
        <v>1</v>
      </c>
      <c r="B2" s="28"/>
      <c r="C2" s="28"/>
      <c r="D2" s="28"/>
      <c r="E2" s="28"/>
      <c r="F2" s="28"/>
      <c r="G2" s="28"/>
      <c r="H2" s="28"/>
      <c r="I2" s="28"/>
      <c r="J2" s="29"/>
      <c r="K2" s="1"/>
    </row>
    <row r="3" spans="1:11" ht="17.25" customHeight="1">
      <c r="A3" s="30" t="s">
        <v>2</v>
      </c>
      <c r="B3" s="132" t="s">
        <v>3</v>
      </c>
      <c r="C3" s="132"/>
      <c r="D3" s="132"/>
      <c r="E3" s="132"/>
      <c r="F3" s="132"/>
      <c r="G3" s="132"/>
      <c r="H3" s="132"/>
      <c r="I3" s="132"/>
      <c r="J3" s="182"/>
      <c r="K3" s="1"/>
    </row>
    <row r="4" spans="1:11" ht="17.25" customHeight="1">
      <c r="A4" s="31" t="s">
        <v>4</v>
      </c>
      <c r="B4" s="132" t="s">
        <v>5</v>
      </c>
      <c r="C4" s="132"/>
      <c r="D4" s="132"/>
      <c r="E4" s="132"/>
      <c r="F4" s="132"/>
      <c r="G4" s="132"/>
      <c r="H4" s="132"/>
      <c r="I4" s="132"/>
      <c r="J4" s="182"/>
      <c r="K4" s="1"/>
    </row>
    <row r="5" spans="1:11" ht="17.25" customHeight="1">
      <c r="A5" s="31" t="s">
        <v>6</v>
      </c>
      <c r="B5" s="132" t="s">
        <v>7</v>
      </c>
      <c r="C5" s="132"/>
      <c r="D5" s="132"/>
      <c r="E5" s="132"/>
      <c r="F5" s="132"/>
      <c r="G5" s="132"/>
      <c r="H5" s="132"/>
      <c r="I5" s="132"/>
      <c r="J5" s="182"/>
      <c r="K5" s="1"/>
    </row>
    <row r="6" spans="1:11" ht="55.5" customHeight="1">
      <c r="A6" s="30" t="s">
        <v>8</v>
      </c>
      <c r="B6" s="133" t="s">
        <v>9</v>
      </c>
      <c r="C6" s="133"/>
      <c r="D6" s="133"/>
      <c r="E6" s="133"/>
      <c r="F6" s="133"/>
      <c r="G6" s="133"/>
      <c r="H6" s="133"/>
      <c r="I6" s="133"/>
      <c r="J6" s="183"/>
    </row>
    <row r="7" spans="1:11" ht="55.5" customHeight="1">
      <c r="A7" s="30" t="s">
        <v>10</v>
      </c>
      <c r="B7" s="133" t="s">
        <v>11</v>
      </c>
      <c r="C7" s="133"/>
      <c r="D7" s="133"/>
      <c r="E7" s="133"/>
      <c r="F7" s="133"/>
      <c r="G7" s="133"/>
      <c r="H7" s="133"/>
      <c r="I7" s="133"/>
      <c r="J7" s="183"/>
    </row>
    <row r="8" spans="1:11" ht="21" hidden="1" customHeight="1">
      <c r="A8" s="173" t="s">
        <v>12</v>
      </c>
      <c r="B8" s="98"/>
      <c r="C8" s="98"/>
      <c r="D8" s="98"/>
      <c r="E8" s="98"/>
      <c r="F8" s="98"/>
      <c r="G8" s="98"/>
      <c r="H8" s="98"/>
      <c r="I8" s="98"/>
      <c r="J8" s="174"/>
    </row>
    <row r="9" spans="1:11" ht="17.25" hidden="1" customHeight="1">
      <c r="A9" s="30" t="s">
        <v>13</v>
      </c>
      <c r="B9" s="4">
        <v>1</v>
      </c>
      <c r="C9" s="128" t="str">
        <f>IFERROR(VLOOKUP(B9,'[1]Validacion datos'!A2:B5,2,FALSE),"")</f>
        <v>DESARROLLO INSTITUCIONAL</v>
      </c>
      <c r="D9" s="128"/>
      <c r="E9" s="128"/>
      <c r="F9" s="128"/>
      <c r="G9" s="128"/>
      <c r="H9" s="128"/>
      <c r="I9" s="128"/>
      <c r="J9" s="184"/>
    </row>
    <row r="10" spans="1:11" hidden="1">
      <c r="A10" s="30" t="s">
        <v>14</v>
      </c>
      <c r="B10" s="5">
        <v>1.2</v>
      </c>
      <c r="C10" s="128" t="str">
        <f>IFERROR(VLOOKUP(B10,'[1]Validacion datos'!A8:B26,2,FALSE),"")</f>
        <v>Imperio de la ley y seguridad ciudadana</v>
      </c>
      <c r="D10" s="128"/>
      <c r="E10" s="128"/>
      <c r="F10" s="128"/>
      <c r="G10" s="128"/>
      <c r="H10" s="128"/>
      <c r="I10" s="128"/>
      <c r="J10" s="184"/>
    </row>
    <row r="11" spans="1:11" ht="49.5" customHeight="1">
      <c r="A11" s="30" t="s">
        <v>15</v>
      </c>
      <c r="B11" s="6" t="s">
        <v>16</v>
      </c>
      <c r="C11" s="156"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57"/>
      <c r="E11" s="157"/>
      <c r="F11" s="157"/>
      <c r="G11" s="157"/>
      <c r="H11" s="157"/>
      <c r="I11" s="157"/>
      <c r="J11" s="178"/>
    </row>
    <row r="12" spans="1:11" ht="21" customHeight="1">
      <c r="A12" s="173" t="s">
        <v>17</v>
      </c>
      <c r="B12" s="98"/>
      <c r="C12" s="98"/>
      <c r="D12" s="98"/>
      <c r="E12" s="98"/>
      <c r="F12" s="98"/>
      <c r="G12" s="98"/>
      <c r="H12" s="98"/>
      <c r="I12" s="98"/>
      <c r="J12" s="174"/>
    </row>
    <row r="13" spans="1:11" ht="17.25" customHeight="1">
      <c r="A13" s="30" t="s">
        <v>18</v>
      </c>
      <c r="B13" s="95" t="s">
        <v>101</v>
      </c>
      <c r="C13" s="95"/>
      <c r="D13" s="95"/>
      <c r="E13" s="95"/>
      <c r="F13" s="95"/>
      <c r="G13" s="95"/>
      <c r="H13" s="95"/>
      <c r="I13" s="95"/>
      <c r="J13" s="175"/>
    </row>
    <row r="14" spans="1:11" ht="53.25" customHeight="1">
      <c r="A14" s="32" t="s">
        <v>20</v>
      </c>
      <c r="B14" s="95" t="s">
        <v>102</v>
      </c>
      <c r="C14" s="95"/>
      <c r="D14" s="95"/>
      <c r="E14" s="95"/>
      <c r="F14" s="95"/>
      <c r="G14" s="95"/>
      <c r="H14" s="95"/>
      <c r="I14" s="95"/>
      <c r="J14" s="175"/>
    </row>
    <row r="15" spans="1:11" ht="30.75" customHeight="1">
      <c r="A15" s="32" t="s">
        <v>22</v>
      </c>
      <c r="B15" s="95" t="s">
        <v>103</v>
      </c>
      <c r="C15" s="95"/>
      <c r="D15" s="95"/>
      <c r="E15" s="95"/>
      <c r="F15" s="95"/>
      <c r="G15" s="95"/>
      <c r="H15" s="95"/>
      <c r="I15" s="95"/>
      <c r="J15" s="175"/>
    </row>
    <row r="16" spans="1:11" ht="28.5" customHeight="1">
      <c r="A16" s="32" t="s">
        <v>24</v>
      </c>
      <c r="B16" s="95" t="s">
        <v>104</v>
      </c>
      <c r="C16" s="95"/>
      <c r="D16" s="95"/>
      <c r="E16" s="95"/>
      <c r="F16" s="95"/>
      <c r="G16" s="95"/>
      <c r="H16" s="95"/>
      <c r="I16" s="95"/>
      <c r="J16" s="175"/>
      <c r="K16" s="1"/>
    </row>
    <row r="17" spans="1:12" ht="21" customHeight="1">
      <c r="A17" s="173" t="s">
        <v>26</v>
      </c>
      <c r="B17" s="98"/>
      <c r="C17" s="98"/>
      <c r="D17" s="98"/>
      <c r="E17" s="98"/>
      <c r="F17" s="98"/>
      <c r="G17" s="98"/>
      <c r="H17" s="98"/>
      <c r="I17" s="98"/>
      <c r="J17" s="174"/>
    </row>
    <row r="18" spans="1:12" ht="21" customHeight="1">
      <c r="A18" s="27" t="s">
        <v>27</v>
      </c>
      <c r="B18" s="28"/>
      <c r="C18" s="28"/>
      <c r="D18" s="28"/>
      <c r="E18" s="28"/>
      <c r="F18" s="28"/>
      <c r="G18" s="28"/>
      <c r="H18" s="28"/>
      <c r="I18" s="28"/>
      <c r="J18" s="29"/>
      <c r="K18" s="1"/>
    </row>
    <row r="19" spans="1:12" ht="57" customHeight="1">
      <c r="A19" s="176" t="s">
        <v>28</v>
      </c>
      <c r="B19" s="145"/>
      <c r="C19" s="146" t="s">
        <v>29</v>
      </c>
      <c r="D19" s="147"/>
      <c r="E19" s="147"/>
      <c r="F19" s="147" t="s">
        <v>30</v>
      </c>
      <c r="G19" s="147"/>
      <c r="H19" s="145"/>
      <c r="I19" s="146" t="s">
        <v>31</v>
      </c>
      <c r="J19" s="177"/>
    </row>
    <row r="20" spans="1:12" ht="15.75" customHeight="1">
      <c r="A20" s="171">
        <v>1158000000</v>
      </c>
      <c r="B20" s="150"/>
      <c r="C20" s="151">
        <v>1158000000</v>
      </c>
      <c r="D20" s="152"/>
      <c r="E20" s="153"/>
      <c r="F20" s="151">
        <f>SUM(Tabla18[Financiera 
 (F)])</f>
        <v>396052190.47999996</v>
      </c>
      <c r="G20" s="152"/>
      <c r="H20" s="153"/>
      <c r="I20" s="154">
        <f>+IF(F20&gt;0,F20/C20,0)</f>
        <v>0.34201398141623485</v>
      </c>
      <c r="J20" s="172"/>
    </row>
    <row r="21" spans="1:12" ht="21" customHeight="1">
      <c r="A21" s="163" t="s">
        <v>32</v>
      </c>
      <c r="B21" s="164"/>
      <c r="C21" s="164"/>
      <c r="D21" s="164"/>
      <c r="E21" s="164"/>
      <c r="F21" s="164"/>
      <c r="G21" s="164"/>
      <c r="H21" s="164"/>
      <c r="I21" s="164"/>
      <c r="J21" s="165"/>
      <c r="K21" s="1"/>
    </row>
    <row r="22" spans="1:12" ht="32.25" customHeight="1">
      <c r="A22" s="33"/>
      <c r="B22" s="15"/>
      <c r="C22" s="107" t="s">
        <v>33</v>
      </c>
      <c r="D22" s="108"/>
      <c r="E22" s="107" t="s">
        <v>34</v>
      </c>
      <c r="F22" s="108"/>
      <c r="G22" s="107" t="s">
        <v>35</v>
      </c>
      <c r="H22" s="107"/>
      <c r="I22" s="107" t="s">
        <v>36</v>
      </c>
      <c r="J22" s="169"/>
    </row>
    <row r="23" spans="1:12" ht="35.25" customHeight="1">
      <c r="A23" s="34" t="s">
        <v>37</v>
      </c>
      <c r="B23" s="8" t="s">
        <v>38</v>
      </c>
      <c r="C23" s="8" t="s">
        <v>39</v>
      </c>
      <c r="D23" s="8" t="s">
        <v>40</v>
      </c>
      <c r="E23" s="8" t="s">
        <v>41</v>
      </c>
      <c r="F23" s="8" t="s">
        <v>42</v>
      </c>
      <c r="G23" s="8" t="s">
        <v>43</v>
      </c>
      <c r="H23" s="8" t="s">
        <v>44</v>
      </c>
      <c r="I23" s="8" t="s">
        <v>45</v>
      </c>
      <c r="J23" s="35" t="s">
        <v>46</v>
      </c>
    </row>
    <row r="24" spans="1:12" ht="22.5" customHeight="1">
      <c r="A24" s="36" t="s">
        <v>105</v>
      </c>
      <c r="B24" s="26" t="s">
        <v>48</v>
      </c>
      <c r="C24" s="16" t="s">
        <v>48</v>
      </c>
      <c r="D24" s="17"/>
      <c r="E24" s="18" t="s">
        <v>48</v>
      </c>
      <c r="F24" s="18" t="s">
        <v>48</v>
      </c>
      <c r="G24" s="19" t="s">
        <v>48</v>
      </c>
      <c r="H24" s="17">
        <v>73750251.469999999</v>
      </c>
      <c r="I24" s="20" t="s">
        <v>48</v>
      </c>
      <c r="J24" s="37" t="e">
        <f t="shared" ref="J24:J28" si="0">IF(H24&gt;0,H24/F24,0)</f>
        <v>#VALUE!</v>
      </c>
    </row>
    <row r="25" spans="1:12" ht="70.5" customHeight="1">
      <c r="A25" s="36" t="s">
        <v>106</v>
      </c>
      <c r="B25" s="26" t="s">
        <v>107</v>
      </c>
      <c r="C25" s="16">
        <v>10000</v>
      </c>
      <c r="D25" s="17">
        <v>234392053</v>
      </c>
      <c r="E25" s="70">
        <v>4500</v>
      </c>
      <c r="F25" s="18">
        <v>121588491</v>
      </c>
      <c r="G25" s="19">
        <v>4512</v>
      </c>
      <c r="H25" s="17">
        <v>110436089.43000001</v>
      </c>
      <c r="I25" s="20">
        <f>IF(G25&gt;0,G25/E25,0)</f>
        <v>1.0026666666666666</v>
      </c>
      <c r="J25" s="74">
        <f>IF(H25&gt;0,H25/F25,0)</f>
        <v>0.90827749009567038</v>
      </c>
      <c r="L25" s="75"/>
    </row>
    <row r="26" spans="1:12" ht="45.75" customHeight="1">
      <c r="A26" s="36" t="s">
        <v>108</v>
      </c>
      <c r="B26" s="26" t="s">
        <v>109</v>
      </c>
      <c r="C26" s="16">
        <v>3</v>
      </c>
      <c r="D26" s="17">
        <v>71724523</v>
      </c>
      <c r="E26" s="72">
        <v>1</v>
      </c>
      <c r="F26" s="18">
        <v>40944988</v>
      </c>
      <c r="G26" s="19">
        <v>1</v>
      </c>
      <c r="H26" s="17">
        <v>33544553.280000001</v>
      </c>
      <c r="I26" s="20">
        <f t="shared" ref="I26:I28" si="1">IF(G26&gt;0,G26/E26,0)</f>
        <v>1</v>
      </c>
      <c r="J26" s="74">
        <f t="shared" si="0"/>
        <v>0.81925908196627151</v>
      </c>
      <c r="K26" s="78"/>
      <c r="L26" s="76"/>
    </row>
    <row r="27" spans="1:12" ht="64.5" customHeight="1">
      <c r="A27" s="54" t="s">
        <v>110</v>
      </c>
      <c r="B27" s="26" t="s">
        <v>111</v>
      </c>
      <c r="C27" s="68">
        <v>1</v>
      </c>
      <c r="D27" s="17">
        <v>462963015</v>
      </c>
      <c r="E27" s="71">
        <v>0.85</v>
      </c>
      <c r="F27" s="18">
        <v>221293203.5</v>
      </c>
      <c r="G27" s="73">
        <v>0.5</v>
      </c>
      <c r="H27" s="17">
        <v>82143368.219999999</v>
      </c>
      <c r="I27" s="20">
        <f t="shared" si="1"/>
        <v>0.58823529411764708</v>
      </c>
      <c r="J27" s="74">
        <f t="shared" si="0"/>
        <v>0.3711969772266413</v>
      </c>
      <c r="L27" s="77"/>
    </row>
    <row r="28" spans="1:12" ht="63" customHeight="1">
      <c r="A28" s="55" t="s">
        <v>112</v>
      </c>
      <c r="B28" s="40" t="s">
        <v>113</v>
      </c>
      <c r="C28" s="69">
        <v>140</v>
      </c>
      <c r="D28" s="17">
        <v>254259641</v>
      </c>
      <c r="E28" s="72">
        <v>70</v>
      </c>
      <c r="F28" s="43">
        <v>144715593.5</v>
      </c>
      <c r="G28" s="44">
        <v>70</v>
      </c>
      <c r="H28" s="42">
        <v>96177928.079999998</v>
      </c>
      <c r="I28" s="20">
        <f t="shared" si="1"/>
        <v>1</v>
      </c>
      <c r="J28" s="74">
        <f t="shared" si="0"/>
        <v>0.66459961745587559</v>
      </c>
    </row>
    <row r="29" spans="1:12" ht="21" customHeight="1">
      <c r="A29" s="160" t="s">
        <v>95</v>
      </c>
      <c r="B29" s="160"/>
      <c r="C29" s="170"/>
      <c r="D29" s="170"/>
      <c r="E29" s="170"/>
      <c r="F29" s="160"/>
      <c r="G29" s="160"/>
      <c r="H29" s="160"/>
      <c r="I29" s="170"/>
      <c r="J29" s="170"/>
    </row>
    <row r="30" spans="1:12" ht="21" customHeight="1">
      <c r="A30" s="185" t="s">
        <v>96</v>
      </c>
      <c r="B30" s="186"/>
      <c r="C30" s="186"/>
      <c r="D30" s="186"/>
      <c r="E30" s="186"/>
      <c r="F30" s="186"/>
      <c r="G30" s="186"/>
      <c r="H30" s="186"/>
      <c r="I30" s="186"/>
      <c r="J30" s="187"/>
      <c r="K30" s="1"/>
    </row>
    <row r="31" spans="1:12" ht="21" customHeight="1">
      <c r="A31" s="56" t="s">
        <v>59</v>
      </c>
      <c r="B31" s="161" t="str">
        <f>+A24</f>
        <v>7420- Acciones comunes P50</v>
      </c>
      <c r="C31" s="161"/>
      <c r="D31" s="161"/>
      <c r="E31" s="161"/>
      <c r="F31" s="161"/>
      <c r="G31" s="161"/>
      <c r="H31" s="161"/>
      <c r="I31" s="161"/>
      <c r="J31" s="161"/>
    </row>
    <row r="32" spans="1:12" ht="16.5" customHeight="1">
      <c r="A32" s="57" t="s">
        <v>60</v>
      </c>
      <c r="B32" s="189" t="s">
        <v>48</v>
      </c>
      <c r="C32" s="189"/>
      <c r="D32" s="189"/>
      <c r="E32" s="189"/>
      <c r="F32" s="189"/>
      <c r="G32" s="189"/>
      <c r="H32" s="189"/>
      <c r="I32" s="189"/>
      <c r="J32" s="189"/>
    </row>
    <row r="33" spans="1:10" ht="16.5" customHeight="1">
      <c r="A33" s="57" t="s">
        <v>62</v>
      </c>
      <c r="B33" s="189" t="s">
        <v>48</v>
      </c>
      <c r="C33" s="189"/>
      <c r="D33" s="189"/>
      <c r="E33" s="189"/>
      <c r="F33" s="189"/>
      <c r="G33" s="189"/>
      <c r="H33" s="189"/>
      <c r="I33" s="189"/>
      <c r="J33" s="189"/>
    </row>
    <row r="34" spans="1:10" ht="24.75" customHeight="1">
      <c r="A34" s="57" t="s">
        <v>64</v>
      </c>
      <c r="B34" s="159" t="s">
        <v>48</v>
      </c>
      <c r="C34" s="159"/>
      <c r="D34" s="159"/>
      <c r="E34" s="159"/>
      <c r="F34" s="159"/>
      <c r="G34" s="159"/>
      <c r="H34" s="159"/>
      <c r="I34" s="159"/>
      <c r="J34" s="159"/>
    </row>
    <row r="35" spans="1:10" ht="33" customHeight="1">
      <c r="A35" s="56" t="s">
        <v>59</v>
      </c>
      <c r="B35" s="161" t="str">
        <f>+A25</f>
        <v>6867- Negocios de expendio de bebidas alcohólicas inspeccionados para el cumplimiento de las leyes normativas vigentes.</v>
      </c>
      <c r="C35" s="161"/>
      <c r="D35" s="161"/>
      <c r="E35" s="161"/>
      <c r="F35" s="161"/>
      <c r="G35" s="161"/>
      <c r="H35" s="161"/>
      <c r="I35" s="161"/>
      <c r="J35" s="161"/>
    </row>
    <row r="36" spans="1:10" ht="55.5" customHeight="1">
      <c r="A36" s="57" t="s">
        <v>60</v>
      </c>
      <c r="B36" s="162" t="s">
        <v>114</v>
      </c>
      <c r="C36" s="162"/>
      <c r="D36" s="162"/>
      <c r="E36" s="162"/>
      <c r="F36" s="162"/>
      <c r="G36" s="162"/>
      <c r="H36" s="162"/>
      <c r="I36" s="162"/>
      <c r="J36" s="162"/>
    </row>
    <row r="37" spans="1:10" ht="39" customHeight="1">
      <c r="A37" s="57" t="s">
        <v>62</v>
      </c>
      <c r="B37" s="162" t="s">
        <v>115</v>
      </c>
      <c r="C37" s="162"/>
      <c r="D37" s="162"/>
      <c r="E37" s="162"/>
      <c r="F37" s="162"/>
      <c r="G37" s="162"/>
      <c r="H37" s="162"/>
      <c r="I37" s="162"/>
      <c r="J37" s="162"/>
    </row>
    <row r="38" spans="1:10" ht="51" customHeight="1">
      <c r="A38" s="57" t="s">
        <v>64</v>
      </c>
      <c r="B38" s="159" t="s">
        <v>116</v>
      </c>
      <c r="C38" s="159"/>
      <c r="D38" s="159"/>
      <c r="E38" s="159"/>
      <c r="F38" s="159"/>
      <c r="G38" s="159"/>
      <c r="H38" s="159"/>
      <c r="I38" s="159"/>
      <c r="J38" s="159"/>
    </row>
    <row r="39" spans="1:10" ht="9.75" customHeight="1">
      <c r="A39" s="166"/>
      <c r="B39" s="167"/>
      <c r="C39" s="167"/>
      <c r="D39" s="167"/>
      <c r="E39" s="167"/>
      <c r="F39" s="167"/>
      <c r="G39" s="167"/>
      <c r="H39" s="167"/>
      <c r="I39" s="167"/>
      <c r="J39" s="168"/>
    </row>
    <row r="40" spans="1:10" ht="21" customHeight="1">
      <c r="A40" s="56" t="s">
        <v>59</v>
      </c>
      <c r="B40" s="161" t="str">
        <f>+A26</f>
        <v>7935- Campañas de entrega e incautación de armas de fuego ilegales.</v>
      </c>
      <c r="C40" s="161"/>
      <c r="D40" s="161"/>
      <c r="E40" s="161"/>
      <c r="F40" s="161"/>
      <c r="G40" s="161"/>
      <c r="H40" s="161"/>
      <c r="I40" s="161"/>
      <c r="J40" s="161"/>
    </row>
    <row r="41" spans="1:10" ht="53.25" customHeight="1">
      <c r="A41" s="57" t="s">
        <v>60</v>
      </c>
      <c r="B41" s="162" t="s">
        <v>117</v>
      </c>
      <c r="C41" s="162"/>
      <c r="D41" s="162"/>
      <c r="E41" s="162"/>
      <c r="F41" s="162"/>
      <c r="G41" s="162"/>
      <c r="H41" s="162"/>
      <c r="I41" s="162"/>
      <c r="J41" s="162"/>
    </row>
    <row r="42" spans="1:10" ht="101.25" customHeight="1">
      <c r="A42" s="57" t="s">
        <v>62</v>
      </c>
      <c r="B42" s="162" t="s">
        <v>118</v>
      </c>
      <c r="C42" s="162"/>
      <c r="D42" s="162"/>
      <c r="E42" s="162"/>
      <c r="F42" s="162"/>
      <c r="G42" s="162"/>
      <c r="H42" s="162"/>
      <c r="I42" s="162"/>
      <c r="J42" s="162"/>
    </row>
    <row r="43" spans="1:10" ht="60.75" customHeight="1">
      <c r="A43" s="57" t="s">
        <v>64</v>
      </c>
      <c r="B43" s="159" t="s">
        <v>119</v>
      </c>
      <c r="C43" s="159"/>
      <c r="D43" s="159"/>
      <c r="E43" s="159"/>
      <c r="F43" s="159"/>
      <c r="G43" s="159"/>
      <c r="H43" s="159"/>
      <c r="I43" s="159"/>
      <c r="J43" s="159"/>
    </row>
    <row r="44" spans="1:10" ht="21" customHeight="1">
      <c r="A44" s="56" t="s">
        <v>59</v>
      </c>
      <c r="B44" s="161" t="str">
        <f>+A27</f>
        <v>7895-Municipios con Mesas Locales de Seguridad, Ciudadanía y Género fortalecidas y en funcionamiento.</v>
      </c>
      <c r="C44" s="161"/>
      <c r="D44" s="161"/>
      <c r="E44" s="161"/>
      <c r="F44" s="161"/>
      <c r="G44" s="161"/>
      <c r="H44" s="161"/>
      <c r="I44" s="161"/>
      <c r="J44" s="161"/>
    </row>
    <row r="45" spans="1:10" ht="46.5" customHeight="1">
      <c r="A45" s="57" t="s">
        <v>60</v>
      </c>
      <c r="B45" s="162" t="s">
        <v>120</v>
      </c>
      <c r="C45" s="162"/>
      <c r="D45" s="162"/>
      <c r="E45" s="162"/>
      <c r="F45" s="162"/>
      <c r="G45" s="162"/>
      <c r="H45" s="162"/>
      <c r="I45" s="162"/>
      <c r="J45" s="162"/>
    </row>
    <row r="46" spans="1:10" ht="117.75" customHeight="1">
      <c r="A46" s="57" t="s">
        <v>62</v>
      </c>
      <c r="B46" s="162" t="s">
        <v>121</v>
      </c>
      <c r="C46" s="162"/>
      <c r="D46" s="162"/>
      <c r="E46" s="162"/>
      <c r="F46" s="162"/>
      <c r="G46" s="162"/>
      <c r="H46" s="162"/>
      <c r="I46" s="162"/>
      <c r="J46" s="162"/>
    </row>
    <row r="47" spans="1:10" ht="87.75" customHeight="1">
      <c r="A47" s="57" t="s">
        <v>64</v>
      </c>
      <c r="B47" s="159" t="s">
        <v>122</v>
      </c>
      <c r="C47" s="159"/>
      <c r="D47" s="159"/>
      <c r="E47" s="159"/>
      <c r="F47" s="159"/>
      <c r="G47" s="159"/>
      <c r="H47" s="159"/>
      <c r="I47" s="159"/>
      <c r="J47" s="159"/>
    </row>
    <row r="48" spans="1:10" ht="21" customHeight="1">
      <c r="A48" s="56" t="s">
        <v>59</v>
      </c>
      <c r="B48" s="161" t="str">
        <f>+A28</f>
        <v xml:space="preserve">7447- Ciudadanos  expuestos a violencia, crímenes y delitos participan en las actividades de prevención.  </v>
      </c>
      <c r="C48" s="161"/>
      <c r="D48" s="161"/>
      <c r="E48" s="161"/>
      <c r="F48" s="161"/>
      <c r="G48" s="161"/>
      <c r="H48" s="161"/>
      <c r="I48" s="161"/>
      <c r="J48" s="161"/>
    </row>
    <row r="49" spans="1:11" ht="44.25" customHeight="1">
      <c r="A49" s="57" t="s">
        <v>60</v>
      </c>
      <c r="B49" s="162" t="s">
        <v>123</v>
      </c>
      <c r="C49" s="162"/>
      <c r="D49" s="162"/>
      <c r="E49" s="162"/>
      <c r="F49" s="162"/>
      <c r="G49" s="162"/>
      <c r="H49" s="162"/>
      <c r="I49" s="162"/>
      <c r="J49" s="162"/>
    </row>
    <row r="50" spans="1:11" ht="47.25" customHeight="1">
      <c r="A50" s="57" t="s">
        <v>62</v>
      </c>
      <c r="B50" s="162" t="s">
        <v>124</v>
      </c>
      <c r="C50" s="162"/>
      <c r="D50" s="162"/>
      <c r="E50" s="162"/>
      <c r="F50" s="162"/>
      <c r="G50" s="162"/>
      <c r="H50" s="162"/>
      <c r="I50" s="162"/>
      <c r="J50" s="162"/>
    </row>
    <row r="51" spans="1:11" ht="60" customHeight="1">
      <c r="A51" s="57" t="s">
        <v>64</v>
      </c>
      <c r="B51" s="159" t="s">
        <v>125</v>
      </c>
      <c r="C51" s="159"/>
      <c r="D51" s="159"/>
      <c r="E51" s="159"/>
      <c r="F51" s="159"/>
      <c r="G51" s="159"/>
      <c r="H51" s="159"/>
      <c r="I51" s="159"/>
      <c r="J51" s="159"/>
    </row>
    <row r="52" spans="1:11" ht="21" customHeight="1">
      <c r="A52" s="160" t="s">
        <v>78</v>
      </c>
      <c r="B52" s="160"/>
      <c r="C52" s="160"/>
      <c r="D52" s="160"/>
      <c r="E52" s="160"/>
      <c r="F52" s="160"/>
      <c r="G52" s="160"/>
      <c r="H52" s="160"/>
      <c r="I52" s="160"/>
      <c r="J52" s="160"/>
    </row>
    <row r="53" spans="1:11" ht="21" customHeight="1">
      <c r="A53" s="188" t="s">
        <v>79</v>
      </c>
      <c r="B53" s="188"/>
      <c r="C53" s="188"/>
      <c r="D53" s="188"/>
      <c r="E53" s="188"/>
      <c r="F53" s="188"/>
      <c r="G53" s="188"/>
      <c r="H53" s="188"/>
      <c r="I53" s="188"/>
      <c r="J53" s="188"/>
      <c r="K53" s="1"/>
    </row>
    <row r="54" spans="1:11" ht="27.75" customHeight="1">
      <c r="A54" s="83" t="s">
        <v>100</v>
      </c>
      <c r="B54" s="83"/>
      <c r="C54" s="83"/>
      <c r="D54" s="83"/>
      <c r="E54" s="83"/>
      <c r="F54" s="83"/>
      <c r="G54" s="83"/>
      <c r="H54" s="83"/>
      <c r="I54" s="83"/>
      <c r="J54" s="83"/>
    </row>
    <row r="55" spans="1:11">
      <c r="A55" s="10"/>
      <c r="B55" s="10"/>
      <c r="C55" s="10"/>
      <c r="D55" s="10"/>
      <c r="E55" s="10"/>
      <c r="F55" s="10"/>
      <c r="G55" s="10"/>
      <c r="H55" s="10"/>
      <c r="I55" s="10"/>
      <c r="J55" s="10"/>
    </row>
    <row r="57" spans="1:11" ht="15" thickBot="1">
      <c r="A57" s="22" t="s">
        <v>81</v>
      </c>
      <c r="B57" s="23">
        <f>+A20</f>
        <v>1158000000</v>
      </c>
      <c r="G57" s="24"/>
      <c r="H57" s="24"/>
      <c r="I57" s="24"/>
    </row>
    <row r="58" spans="1:11" ht="14.25" customHeight="1">
      <c r="A58" s="22" t="s">
        <v>82</v>
      </c>
      <c r="B58" s="23">
        <f>+C20</f>
        <v>1158000000</v>
      </c>
      <c r="D58" s="122" t="s">
        <v>83</v>
      </c>
      <c r="E58" s="122"/>
      <c r="F58" s="122"/>
      <c r="G58" s="65"/>
      <c r="H58" s="122" t="s">
        <v>84</v>
      </c>
      <c r="I58" s="122"/>
      <c r="J58" s="122"/>
    </row>
    <row r="59" spans="1:11" ht="14.25" customHeight="1">
      <c r="A59" s="22" t="s">
        <v>85</v>
      </c>
      <c r="B59" s="23">
        <f>+F20</f>
        <v>396052190.47999996</v>
      </c>
      <c r="D59" s="94" t="s">
        <v>86</v>
      </c>
      <c r="E59" s="94"/>
      <c r="F59" s="94"/>
      <c r="G59" s="66"/>
      <c r="H59" s="94" t="s">
        <v>87</v>
      </c>
      <c r="I59" s="94"/>
      <c r="J59" s="94"/>
    </row>
    <row r="60" spans="1:11">
      <c r="A60" s="24"/>
      <c r="B60" s="24"/>
      <c r="D60" s="94"/>
      <c r="E60" s="94"/>
      <c r="F60" s="94"/>
    </row>
    <row r="61" spans="1:11">
      <c r="D61" s="94"/>
      <c r="E61" s="94"/>
      <c r="F61" s="94"/>
    </row>
  </sheetData>
  <mergeCells count="59">
    <mergeCell ref="D58:F58"/>
    <mergeCell ref="H58:J58"/>
    <mergeCell ref="H59:J59"/>
    <mergeCell ref="D59:F61"/>
    <mergeCell ref="A30:J30"/>
    <mergeCell ref="A53:J53"/>
    <mergeCell ref="B47:J47"/>
    <mergeCell ref="B35:J35"/>
    <mergeCell ref="B31:J31"/>
    <mergeCell ref="B32:J32"/>
    <mergeCell ref="B33:J33"/>
    <mergeCell ref="B34:J34"/>
    <mergeCell ref="B42:J42"/>
    <mergeCell ref="B43:J43"/>
    <mergeCell ref="B44:J44"/>
    <mergeCell ref="B45:J45"/>
    <mergeCell ref="C11:J11"/>
    <mergeCell ref="A1:J1"/>
    <mergeCell ref="B3:J3"/>
    <mergeCell ref="B4:J4"/>
    <mergeCell ref="B5:J5"/>
    <mergeCell ref="B6:J6"/>
    <mergeCell ref="B7:J7"/>
    <mergeCell ref="A8:J8"/>
    <mergeCell ref="C9:J9"/>
    <mergeCell ref="C10:J10"/>
    <mergeCell ref="A20:B20"/>
    <mergeCell ref="C20:E20"/>
    <mergeCell ref="F20:H20"/>
    <mergeCell ref="I20:J20"/>
    <mergeCell ref="A12:J12"/>
    <mergeCell ref="B13:J13"/>
    <mergeCell ref="B14:J14"/>
    <mergeCell ref="B15:J15"/>
    <mergeCell ref="B16:J16"/>
    <mergeCell ref="A17:J17"/>
    <mergeCell ref="A19:B19"/>
    <mergeCell ref="C19:E19"/>
    <mergeCell ref="F19:H19"/>
    <mergeCell ref="I19:J19"/>
    <mergeCell ref="A21:J21"/>
    <mergeCell ref="A39:J39"/>
    <mergeCell ref="B49:J49"/>
    <mergeCell ref="B50:J50"/>
    <mergeCell ref="C22:D22"/>
    <mergeCell ref="E22:F22"/>
    <mergeCell ref="G22:H22"/>
    <mergeCell ref="I22:J22"/>
    <mergeCell ref="A29:J29"/>
    <mergeCell ref="B51:J51"/>
    <mergeCell ref="A52:J52"/>
    <mergeCell ref="A54:J54"/>
    <mergeCell ref="B48:J48"/>
    <mergeCell ref="B36:J36"/>
    <mergeCell ref="B37:J37"/>
    <mergeCell ref="B38:J38"/>
    <mergeCell ref="B40:J40"/>
    <mergeCell ref="B41:J41"/>
    <mergeCell ref="B46:J46"/>
  </mergeCells>
  <dataValidations xWindow="1509" yWindow="656"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40:J40 B44:J44 B48:J48" xr:uid="{00000000-0002-0000-0200-000003000000}"/>
    <dataValidation allowBlank="1" showInputMessage="1" showErrorMessage="1" prompt="¿En qué consiste el producto? su objetivo" sqref="B32:J32 B36:J36 B41:J41 B45:J45 B49:J49" xr:uid="{00000000-0002-0000-0200-000004000000}"/>
    <dataValidation allowBlank="1" showInputMessage="1" showErrorMessage="1" prompt="1. Describir lo plasmado en el presupuesto_x000a_2. Describir lo alcanzado en términos financieros y de producción " sqref="B33:J33 B37:J37 B42:J42 B46:J46 B50:J50" xr:uid="{00000000-0002-0000-0200-000005000000}"/>
    <dataValidation allowBlank="1" showInputMessage="1" showErrorMessage="1" prompt="De existir desvío, explicar razones." sqref="B34:J34 B51:J51 B43:J43 B47:J47 B38:J38" xr:uid="{00000000-0002-0000-0200-000006000000}"/>
    <dataValidation allowBlank="1" showInputMessage="1" showErrorMessage="1" prompt="Oportunidades de mejora identificadas" sqref="A54:J55"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E23:E24 C23:C28" xr:uid="{00000000-0002-0000-0200-00000C000000}"/>
    <dataValidation allowBlank="1" showInputMessage="1" showErrorMessage="1" prompt="Monto presupuestado para el producto" sqref="F23 D23:D28 F25:F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 H25:H28" xr:uid="{00000000-0002-0000-0200-00000F000000}"/>
  </dataValidations>
  <pageMargins left="0.7" right="0.7" top="1.5458333333333334" bottom="0.75" header="0.1575" footer="0.3"/>
  <pageSetup scale="49" fitToHeight="0" orientation="portrait" r:id="rId1"/>
  <headerFooter>
    <oddHeader>&amp;C
&amp;G
&amp;"Verdana,Negrita"&amp;10INFORME DE EVALUACIÓN TRIMESTRAL DE LAS
METAS FÍSICAS-FINANCIERAS
1er. SEMESTRE 2025&amp;R
&amp;"Verdana,Negrita"&amp;10INF-PPP-05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Gina Claritza Almonte Méndez</cp:lastModifiedBy>
  <cp:revision/>
  <dcterms:created xsi:type="dcterms:W3CDTF">2021-03-22T15:50:10Z</dcterms:created>
  <dcterms:modified xsi:type="dcterms:W3CDTF">2025-07-17T18:30:51Z</dcterms:modified>
  <cp:category/>
  <cp:contentStatus/>
</cp:coreProperties>
</file>