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mipgob-my.sharepoint.com/personal/galmonte_mip_gob_do/Documents/Carpeta General Planificación/Informes Generales/2025/OAI- 2025/T-3/"/>
    </mc:Choice>
  </mc:AlternateContent>
  <xr:revisionPtr revIDLastSave="238" documentId="11_385594167BA0396078250F148B8AB227F791276F" xr6:coauthVersionLast="47" xr6:coauthVersionMax="47" xr10:uidLastSave="{FC1E1508-E96B-4085-893F-8993A8BED938}"/>
  <bookViews>
    <workbookView xWindow="-110" yWindow="-110" windowWidth="19420" windowHeight="11500" activeTab="1" xr2:uid="{00000000-000D-0000-FFFF-FFFF00000000}"/>
  </bookViews>
  <sheets>
    <sheet name="Programa 11" sheetId="1" r:id="rId1"/>
    <sheet name="Programa 12" sheetId="5" r:id="rId2"/>
    <sheet name="Programa 50" sheetId="7" r:id="rId3"/>
  </sheets>
  <externalReferences>
    <externalReference r:id="rId4"/>
  </externalReferences>
  <definedNames>
    <definedName name="_xlnm.Print_Area" localSheetId="0">'Programa 11'!$A$1:$J$59</definedName>
    <definedName name="_xlnm.Print_Area" localSheetId="1">'Programa 12'!$A$1:$J$39</definedName>
    <definedName name="_xlnm.Print_Area" localSheetId="2">'Programa 50'!$A$1:$J$60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1" l="1"/>
  <c r="C20" i="1" l="1"/>
  <c r="F20" i="1"/>
  <c r="B36" i="1"/>
  <c r="F20" i="7" l="1"/>
  <c r="C20" i="7"/>
  <c r="F20" i="5"/>
  <c r="C20" i="5"/>
  <c r="J24" i="1" l="1"/>
  <c r="J24" i="7" l="1"/>
  <c r="B48" i="7" l="1"/>
  <c r="B57" i="7"/>
  <c r="B39" i="7"/>
  <c r="I20" i="7"/>
  <c r="B59" i="7" l="1"/>
  <c r="B44" i="7"/>
  <c r="B35" i="7"/>
  <c r="B31" i="7"/>
  <c r="J28" i="7"/>
  <c r="I28" i="7"/>
  <c r="J27" i="7"/>
  <c r="I27" i="7"/>
  <c r="J26" i="7"/>
  <c r="I26" i="7"/>
  <c r="J25" i="7"/>
  <c r="I25" i="7"/>
  <c r="C11" i="7"/>
  <c r="C10" i="7"/>
  <c r="C9" i="7"/>
  <c r="B37" i="5"/>
  <c r="B36" i="5"/>
  <c r="B38" i="5"/>
  <c r="B27" i="5"/>
  <c r="J24" i="5"/>
  <c r="I24" i="5"/>
  <c r="C11" i="5"/>
  <c r="C10" i="5"/>
  <c r="C9" i="5"/>
  <c r="B48" i="1"/>
  <c r="B44" i="1"/>
  <c r="B40" i="1"/>
  <c r="B32" i="1"/>
  <c r="B58" i="1"/>
  <c r="J26" i="1"/>
  <c r="J27" i="1"/>
  <c r="J28" i="1"/>
  <c r="J29" i="1"/>
  <c r="J25" i="1"/>
  <c r="I26" i="1"/>
  <c r="I27" i="1"/>
  <c r="I28" i="1"/>
  <c r="I29" i="1"/>
  <c r="I25" i="1"/>
  <c r="B57" i="1" l="1"/>
  <c r="I20" i="1"/>
  <c r="I20" i="5"/>
  <c r="C11" i="1"/>
  <c r="C10" i="1"/>
  <c r="C9" i="1"/>
  <c r="B58" i="7" l="1"/>
</calcChain>
</file>

<file path=xl/sharedStrings.xml><?xml version="1.0" encoding="utf-8"?>
<sst xmlns="http://schemas.openxmlformats.org/spreadsheetml/2006/main" count="286" uniqueCount="126">
  <si>
    <t>I -Información Institucional</t>
  </si>
  <si>
    <t>I.I - Completar los datos requeridos sobre la institución</t>
  </si>
  <si>
    <t>Capítulo</t>
  </si>
  <si>
    <t>0202-MINISTERIO DE  INTERIOR Y POLICÍA</t>
  </si>
  <si>
    <t>Subcapítulo</t>
  </si>
  <si>
    <t>01-MINISTERIO DE INTERIOR Y POLICIA</t>
  </si>
  <si>
    <t>Unidad Ejecutora</t>
  </si>
  <si>
    <t>0001-MINISTERIO DE INTERIOR Y POLICIA</t>
  </si>
  <si>
    <t>Misión</t>
  </si>
  <si>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</si>
  <si>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Visión</t>
  </si>
  <si>
    <t>Ser reconocidos como una entidad gubernamental modelo, apoyado en una gestión coordinada, de desarrollo sostenible, mejora continua, eficaz y eficiente de los servicios, y la transparencia institucional, como base de una buena administración de los recursos, en el alcance de la paz, la seguridad ciudadana y la garantía de los derechos de las personas.</t>
  </si>
  <si>
    <t>II. Contribución a la Estrategia Nacional de Desarrollo</t>
  </si>
  <si>
    <t>Eje estratégico:</t>
  </si>
  <si>
    <t>Objetivo general:</t>
  </si>
  <si>
    <t>Objetivo(s) específico(s):</t>
  </si>
  <si>
    <t>1.2.2</t>
  </si>
  <si>
    <t>III. Información del Programa</t>
  </si>
  <si>
    <t>Nombre:</t>
  </si>
  <si>
    <t>11 - Asistencia y prevención para seguridad ciudadana</t>
  </si>
  <si>
    <t>Descripción:</t>
  </si>
  <si>
    <t>A través de este programa se realizan las actividades relativas a garantizar la seguridad ciudadana, conforme está establecido en la Estrategia Nacional de Desarrollo (END), Planes Estratégico Institucionales (PEI), Planes Operativos Anuales (POA) y los marcos legales que son la Constitución, leyes generales o especiales. Este programa incluye servicios de asistencia y prevención, tales como: 
Reducir la violencia, crímenes y delitos que afectan la seguridad ciudadana en los sectores vulnerables intervenidos, disminución de los actos delictivos con el uso de armas de fuego, disminución de los accidentes y las víctimas por el uso, transportación y manipulación de productos pirotécnicos, reducción de la inseguridad en los municipios a través de las políticas de prevención de violencia, crímenes y delitos, regulación de la permanencia y el estatus de extranjeros en el país a través de las naturalizaciones y el fortalecimiento de las labores de prevención de delitos en los lugares de recreación y esparcimiento por los agentes de la Policía Auxiliar.</t>
  </si>
  <si>
    <r>
      <t>Beneficiarios:</t>
    </r>
    <r>
      <rPr>
        <sz val="10"/>
        <color rgb="FF000000"/>
        <rFont val="Verdana"/>
        <family val="2"/>
      </rPr>
      <t xml:space="preserve"> </t>
    </r>
  </si>
  <si>
    <t xml:space="preserve">La población dominicana y extranjera, familias, jóvenes en sectores y comunidades vulnerables, ciudadanos, empresas y  compañías de seguridad, armerías, polígonos, talleres de armas y compañías de productos pirotécnicos y químicos.   </t>
  </si>
  <si>
    <t>Resultado Asociado:</t>
  </si>
  <si>
    <t>Reducir la percepción de inseguridad de los ciudadanos en los municipios, a través de las políticas de prevención de violencias, crímenes y delitos implementadas, de un 37% a un 20% durante el periodo 2025-2028.</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</si>
  <si>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</si>
  <si>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</si>
  <si>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</si>
  <si>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</si>
  <si>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</si>
  <si>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</si>
  <si>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</si>
  <si>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</si>
  <si>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</si>
  <si>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</si>
  <si>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</si>
  <si>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</si>
  <si>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</si>
  <si>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</si>
  <si>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</si>
  <si>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</si>
  <si>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</si>
  <si>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</si>
  <si>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</si>
  <si>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</si>
  <si>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</si>
  <si>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r>
      <rPr>
        <b/>
        <sz val="10"/>
        <rFont val="Verdana"/>
        <family val="2"/>
      </rPr>
      <t>7827-</t>
    </r>
    <r>
      <rPr>
        <sz val="10"/>
        <rFont val="Verdana"/>
        <family val="2"/>
      </rPr>
      <t xml:space="preserve"> Acciones que no generan producción P11 (Comunidad Segura).</t>
    </r>
  </si>
  <si>
    <t>N/A</t>
  </si>
  <si>
    <r>
      <rPr>
        <b/>
        <sz val="10"/>
        <rFont val="Verdana"/>
        <family val="2"/>
      </rPr>
      <t>6105-</t>
    </r>
    <r>
      <rPr>
        <sz val="10"/>
        <rFont val="Verdana"/>
        <family val="2"/>
      </rPr>
      <t xml:space="preserve"> Negocios que comercializan armas de fuego controlados y regulados en sus operaciones.</t>
    </r>
  </si>
  <si>
    <t>Cantidad de negocios controlados y regulados</t>
  </si>
  <si>
    <r>
      <rPr>
        <b/>
        <sz val="10"/>
        <rFont val="Verdana"/>
        <family val="2"/>
      </rPr>
      <t>6864-</t>
    </r>
    <r>
      <rPr>
        <sz val="10"/>
        <rFont val="Verdana"/>
        <family val="2"/>
      </rPr>
      <t xml:space="preserve"> Personas físicas y jurídicas con derecho de tenencia y porte de armas de fuego reguladas.</t>
    </r>
  </si>
  <si>
    <t xml:space="preserve">Número de armas de fuego reguladas </t>
  </si>
  <si>
    <r>
      <rPr>
        <b/>
        <sz val="10"/>
        <rFont val="Verdana"/>
        <family val="2"/>
      </rPr>
      <t>7744-</t>
    </r>
    <r>
      <rPr>
        <sz val="10"/>
        <rFont val="Verdana"/>
        <family val="2"/>
      </rPr>
      <t xml:space="preserve"> Empresas de manipulación de productos pirotécnicos y químicos reguladas.</t>
    </r>
  </si>
  <si>
    <t>Empresas que manipulan productos químicos y pirotécnicos reguladas</t>
  </si>
  <si>
    <r>
      <rPr>
        <b/>
        <sz val="10"/>
        <rFont val="Verdana"/>
        <family val="2"/>
      </rPr>
      <t xml:space="preserve">7896- </t>
    </r>
    <r>
      <rPr>
        <sz val="10"/>
        <rFont val="Verdana"/>
        <family val="2"/>
      </rPr>
      <t>Población recibe campañas de educación en principios y valores para la convivencia y cultura de paz.</t>
    </r>
  </si>
  <si>
    <t>Cantidad de campañas de Convivencia Ciudadana</t>
  </si>
  <si>
    <r>
      <rPr>
        <b/>
        <sz val="10"/>
        <color rgb="FF000000"/>
        <rFont val="Verdana"/>
        <family val="2"/>
      </rPr>
      <t>7746-</t>
    </r>
    <r>
      <rPr>
        <sz val="10"/>
        <color rgb="FF000000"/>
        <rFont val="Verdana"/>
        <family val="2"/>
      </rPr>
      <t xml:space="preserve"> Ciudadanos y extranjeros beneficiados a través de acciones y políticas integral de seguridad ciudadana.</t>
    </r>
  </si>
  <si>
    <t xml:space="preserve">Porcentaje de acciones de Seguridad ciudadana implementadas </t>
  </si>
  <si>
    <t>V. Análisis de los Logros y Desviaciones</t>
  </si>
  <si>
    <t>V.I - Información de Logros y Desviaciones por Producto</t>
  </si>
  <si>
    <t xml:space="preserve">Producto: </t>
  </si>
  <si>
    <t xml:space="preserve">Descripción del producto: </t>
  </si>
  <si>
    <t>Controlar y regular la importación, exportación, tránsito, almacenamiento, comercialización, distribución de armas,  municiones y materiales relacionados  a través de comerciantes, armerías, talleres de reparación y relleno, cacería con fines comerciales, clubes deportivos y polígonos de tiro.</t>
  </si>
  <si>
    <t>Logros alcanzados:</t>
  </si>
  <si>
    <t>Causas y justificación del desvío:</t>
  </si>
  <si>
    <t>Controlar y regular la tenencia y portación de armas de fuego (pistolas, revolver y escopetas) en manos de la población civil y las compañías de seguridad privada a través de la aplicación de la Ley 631-16 sobre control y regulación de armas, municiones y materiales relacionados.</t>
  </si>
  <si>
    <t>Controlar y regular la producción, almacenamiento, comercialización, transportación y manipulación de materiales pirotécnicos y químicos en el país. Otorgar los permisos correspondientes a las empresas de productos pirotécnicos y químicos.</t>
  </si>
  <si>
    <t>Asistir a la población en todo el Territorio Nacional recibiendo sus denuncias sobre actos de abusos, violencia intrafamiliar, crímenes, delitos, corrupción, entre otros. Garantizando la protección y discreción del denunciante, realizando investigaciones y  aplicando mediación de conflictos para impulsar la convivencia armónica y coherente entre todos los sectores sociales.</t>
  </si>
  <si>
    <t>Impulsar acciones mediante una Estrategia Integral de Seguridad Ciudadana en favor de la reducción de actos violentos y delictivos, construyendo una gestión articulada e integrada para alcanzar la corresponsabilidad multisectorial.</t>
  </si>
  <si>
    <r>
      <t xml:space="preserve">VI. </t>
    </r>
    <r>
      <rPr>
        <b/>
        <sz val="11"/>
        <color theme="0"/>
        <rFont val="Verdana"/>
        <family val="2"/>
      </rPr>
      <t>Oportunidades de Mejora</t>
    </r>
  </si>
  <si>
    <t xml:space="preserve">VI. I - De acuerdo a los eventos presentados durante la ejecución del producto, ¿qué aspecto puede mejorarse? </t>
  </si>
  <si>
    <t xml:space="preserve">Presupuesto aprobado:  </t>
  </si>
  <si>
    <t xml:space="preserve">Presupuesto modificado: </t>
  </si>
  <si>
    <t>Gina Almonte</t>
  </si>
  <si>
    <t>Judelka Paykert</t>
  </si>
  <si>
    <t>Total devengado:</t>
  </si>
  <si>
    <t>Enc. Formulación, Monitoreo y Evaluación PPP</t>
  </si>
  <si>
    <t>Directora de Planificación y Desarrollo</t>
  </si>
  <si>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</si>
  <si>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1.4.2</t>
  </si>
  <si>
    <t>12 - Servicios de control y regulación migratoria</t>
  </si>
  <si>
    <t>Controlar el flujo migratorio desarrollando políticas de entrada y estadía en el país.</t>
  </si>
  <si>
    <t>Población extranjera en República Dominicana.</t>
  </si>
  <si>
    <t>Regulada la permanencia y estatus de extranjeros en el país a través de las naturalizaciones, manteniendo en un 100% los controles sobre el cumplimiento estricto de los requisitos para la naturalización de extranjeros durante el periodo 2021-2025.</t>
  </si>
  <si>
    <r>
      <rPr>
        <b/>
        <sz val="10"/>
        <rFont val="Verdana"/>
        <family val="2"/>
      </rPr>
      <t>7749-</t>
    </r>
    <r>
      <rPr>
        <sz val="10"/>
        <rFont val="Verdana"/>
        <family val="2"/>
      </rPr>
      <t xml:space="preserve"> Extranjeros residentes con estatus migratorio regulados a través de las naturalizaciones</t>
    </r>
  </si>
  <si>
    <t>Porcentaje de extranjeros residentes naturalizados en el territorio nacional</t>
  </si>
  <si>
    <t>Regulación de la población extranjera en el territorio Nacional a través del otorgamiento de naturalizaciones, acorde a la Ley No. 1683/16 de abril de 1948 sobre naturalizaciones y Ley General de Migración No. 285-04.</t>
  </si>
  <si>
    <t>50 - Reducción de Crímenes y Delitos que afectan a la Seguridad Ciudadana</t>
  </si>
  <si>
    <t>Población en general y expuesta a violencia, crímenes y delitos en las zonas priorizadas</t>
  </si>
  <si>
    <r>
      <rPr>
        <b/>
        <sz val="10"/>
        <rFont val="Verdana"/>
        <family val="2"/>
      </rPr>
      <t>7420-</t>
    </r>
    <r>
      <rPr>
        <sz val="10"/>
        <rFont val="Verdana"/>
        <family val="2"/>
      </rPr>
      <t>Acciones comunes P50</t>
    </r>
  </si>
  <si>
    <r>
      <rPr>
        <b/>
        <sz val="10"/>
        <rFont val="Verdana"/>
        <family val="2"/>
      </rPr>
      <t>6867-</t>
    </r>
    <r>
      <rPr>
        <sz val="10"/>
        <rFont val="Verdana"/>
        <family val="2"/>
      </rPr>
      <t xml:space="preserve"> Negocios de expendio bebidas alcohólicas inspeccionados para el cumplimiento de las leyes normativas vigentes.</t>
    </r>
  </si>
  <si>
    <t>Negocios inspeccionados</t>
  </si>
  <si>
    <r>
      <rPr>
        <b/>
        <sz val="10"/>
        <rFont val="Verdana"/>
        <family val="2"/>
      </rPr>
      <t>7935-</t>
    </r>
    <r>
      <rPr>
        <sz val="10"/>
        <rFont val="Verdana"/>
        <family val="2"/>
      </rPr>
      <t>Campañas de entrega e incautación de armas de fuego ilegales.</t>
    </r>
  </si>
  <si>
    <t xml:space="preserve">Cantidad de campañas realizadas </t>
  </si>
  <si>
    <r>
      <rPr>
        <b/>
        <sz val="10"/>
        <rFont val="Verdana"/>
        <family val="2"/>
      </rPr>
      <t>7895-</t>
    </r>
    <r>
      <rPr>
        <sz val="10"/>
        <rFont val="Verdana"/>
        <family val="2"/>
      </rPr>
      <t>Municipios con Mesas Locales de Seguridad, Ciudadanía y Género fortalecidas y en funcionamiento.</t>
    </r>
  </si>
  <si>
    <t>Porcentaje de problemáticas sociales canalizadas</t>
  </si>
  <si>
    <r>
      <rPr>
        <b/>
        <sz val="10"/>
        <rFont val="Verdana"/>
        <family val="2"/>
      </rPr>
      <t xml:space="preserve">7447- </t>
    </r>
    <r>
      <rPr>
        <sz val="10"/>
        <rFont val="Verdana"/>
        <family val="2"/>
      </rPr>
      <t>Ciudadanos expuestos a violencia, crímenes y delitos que participan en las actividades de prevención.</t>
    </r>
  </si>
  <si>
    <t xml:space="preserve">Barrios intervenidos </t>
  </si>
  <si>
    <t>Control de expendio de bebidas alcohólicas, a través de la supervisión del cumplimiento de las leyes y normativas vigentes en los centros de diversión (discotecas, bares, drinks, colmados y colmadones entre otros), realizando registros e inspecciones especializadas que anticipan y controlan el uso indebido de los espacios públicos alrededor de los mencionados negocios.</t>
  </si>
  <si>
    <t>Consiste en desarrollar campañas de sensibilización cuyo fin es la motivación a la entrega voluntaria de las armas de fuego ilegales en toda la jurisdicción de los municipios priorizados según consta en el artículo 4 del Decreto No. 212-21, haciéndose énfasis en las zonas de impacto (barrios o sectores) con mayor incidencia de los hechos de violencia con armas de fuego.</t>
  </si>
  <si>
    <t>7935- Campaña de entrega e incautación de armas de fuegos ilegales.</t>
  </si>
  <si>
    <t>Fomentar la convivencia pacífica  entre la población a través de las mesas locales de prevención de seguridad, ciudadanía y género, en las que se realizan encuentros con las Instituciones Gubernamentales y sociedad civil organizada para dar respuesta y soluciones a las problemáticas sociales</t>
  </si>
  <si>
    <t>Reducir la violencia, crímenes y delito a la población vulnerable en los sectores intervenidos mediante las actividades de prevención focalizadas.</t>
  </si>
  <si>
    <t xml:space="preserve">La meta física del producto alcanzó un 100% de cumplimiento, al lograrse la regulación y control de los 15 establecimientos dedicados a la comercialización de armas, conforme a lo previsto. </t>
  </si>
  <si>
    <t>No presenta desvíos significativos en la ejecución de la meta física.
A nivel financiero, se evidencia una ejecución del 143.6%, equivalente a RD$ 14,680,500.84, destinados al pago de la carga fija del personal que labora en la unidad ejecutora. El desvío del 43.06% se atribuye a la finalización de los procesos de compra, correspondientes al trimestre anterior, los cuales fueron completados en este período.
Adicionalmente, se incluyen los gastos relacionados con viáticos, transporte, hospedaje y combustible, utilizados para la realización de tres operativos en las provincias de Puerto Plata, San Pedro y La Romana. Estos operativos tuvieron como finalidad acercar los servicios de regulación a la población, reducir los traslados hacia la capital y agilizar los procesos. Estas acciones contribuyeron significativamente al incremento en la ejecución presupuestaria durante el trimestre.</t>
  </si>
  <si>
    <t xml:space="preserve">Esta meta será evaluada al cierre del año, con el objetivo de obtener un dato más representativo, sin que ello implique la interrupción de las actividades propias del producto. Es importante destacar que, durante este trimestre, se otorgaron 106 permisos para exhibición de pirotecnia, 28 permisos para importación de fuegos artificiales y 92 permisos para importación de productos químicos.
Adicionalmente, se realizó el control de 65 empresas vinculadas a la comercialización de productos químicos y pirotécnicos, y se impartieron 4 charlas sobre regulación y control de estos productos, impactando a más de 267 personas.
Con relación a la meta financiera, la misma fue ejecutada en un (98.11%) RD$ 15,306,357.00 cuyo monto corresponde al pago de los gastos fijos y viáticos de los colaboradores de la unidad ejecutora. Para este trimestre no presenta desvíos significativos en la ejecución de la meta. </t>
  </si>
  <si>
    <t>No presenta desvíos significativos en la ejecución de la meta financiera para este periodo.</t>
  </si>
  <si>
    <t>Para este trimestre, se evidencia la realización de una campaña “ACCIONES DE CONVIVENCIA en Capotillo: intervención integral” reflejando una cobertura directa a más de 30,000 personas, con impactos verificables como la reducción de hechos violentos en zonas críticas, la instalación de 283 luminarias LED en calles y callejones (beneficiando a más de 40,000 residentes), la firma de acuerdos con el SNS para instalar una Unidad de Atención Primaria (UNAP) y con el INAIPI para un CAIPI en Capotillo, la distribución de más de 7,000 raciones alimenticias, la entrega de 500 mochilas escolares y 18 canchas móviles durante la visita presidencial del 9 de agosto, la recepción y distribución de 2,000 kits escolares donados por Sky High Dominicana y Risa Travel el 3 de septiembre, y la atención a 400 niños, niñas y adolescentes en el campamento cultural y educativo “Capotillo Avanza 2025”.  Con estas acciones se alcanza el 100% en el logro de cumplimiento en la realización de la campaña.</t>
  </si>
  <si>
    <t xml:space="preserve">Este producto no presenta programación física para este tercer trimestre, ya que la meta total está programada para ser medida a final de año, en el 4to trimestre. En este periodo han sido realizadas alrededor de 155 actividades, entre las que se destacan reuniones en las provincias de: (San Pedro de Macorís, El Puerto, Gautier, Consuelo), Hato Mayor (Sabana de la Mar, El Valle), La Romana (Villa Hermosa, Cumayasa), el Seibo e Higüey, reuniones con los puntos focales PACCTO para el seguimiento de la Mesa, así como con el CLASI como apoyo del Comité Latinoamericano de Seguridad Interior donde se revisaron el estado de avance de los compromisos asumidos en pasadas reuniones.    </t>
  </si>
  <si>
    <t>Esta meta será evaluada al cierre del año, con el objetivo de obtener un dato más representativo, sin que ello implique la interrupción de las actividades propias del producto. Durante este trimestre, se recibieron (116) solicitudes de revisión de expedientes, las cuales fueron evaluados en su totalidad. El próximo paso, será la realización del evento de naturalización, conforme al cronograma establecido en el área.  Adicional a esto, fueron emitidos (99) certificados de nacionalidad, (160) certificados de no nacionalidad y (2) certificaciones de estatus de proceso de naturalización.</t>
  </si>
  <si>
    <t>En el apartado financiero, el monto ejecutado fue de un 85.04%, correspondiente a los recursos invertidos en el pago de la nómina y viáticos del personal asignado a la unidad ejecutora. El desvío del 14.96% respecto al presupuesto aprobado se debe a la no completitud de algunos procesos de compras, los cuales no alcanzaron la etapa del devengado. Estos procesos estaban destinados a la adquisición de un sistema automatizado para el registro y control de los solicitantes, según lo establecido en el documento de referencia MIP-2024-00684.</t>
  </si>
  <si>
    <t>Reducir los crímenes y delitos a la persona de 9.9 homicidios por cada 100,000 habitantes en 2019 a 6.8 homicidios por cada 100,000 habitantes en el 2024.</t>
  </si>
  <si>
    <t>Programa mejorado y definido con un presupuesto Orientado a Resultados (PPOR), compuesto por diferentes acciones con el propósito fundamental de reducir los crimines y delitos en el Territorio Nacional, los cuales se encuentran alineados a la implementación de la  Estrategia Nacional Integral de Seguridad Ciudadana (ENISC).</t>
  </si>
  <si>
    <t>Para este tercer trimestre, la meta programada fue ejecutada en un (100.13%), logrando inspeccionar 3,004 negocios de expendio de bebidas alcohólicas a nivel nacional ante las 3,000 programadas, enfatizando los sectores intervenidos. Así mismo, fueron supervisados un total de 69,263 establecimientos, de los cuales 1,043 fueron notificados por incumplimiento y 304 resultaron clausurados, en el marco de (14) operativos realizados. Como resultado de estas acciones, se identificó la necesidad de impartir 45 charlas dirigidas a administradores y/o propietarios de negocios que incurrieron en violaciones a las leyes vigentes y fueron concientizados 851 ciudadanos. Además, se otorgaron 102 permisos de extensión de horario.</t>
  </si>
  <si>
    <t>Durante el tercer trimestre se llevó a cabo la campaña “Entrega voluntaria de armas de fuego y armas blancas, uso responsable de armas de fuego y riesgos del porte de armas ilegales”. Esta iniciativa incluyó diversas acciones orientadas a la concienciación ciudadana sobre el no uso de armas ilegales, impactando a residentes de las comunidades de Andrés Boca Chica, La Caleta, Los Frailes I y II, Luz María, Agua Loca y Los Minas. Además, se realizó el lanzamiento de campañas publicitarias masivas de educación y sensibilización sobre los riesgos asociados al porte de armas de fuego. Estas campañas se desarrollaron en estrecha colaboración con organizaciones sociales y comunitarias enfocada en Santo Domingo Este, utilizando medios de comunicación tradicionales y redes sociales para ampliar su alcance. Como resultado de esta campaña, y en coordinación con la Procuraduría, se decomisaron 1,368 armas de diferentes tipos y se recibieron 15 armas de fuego entregadas de manera voluntaria, logrando así el 100% de cumplimiento de la meta. Cabe destacar que la entrega voluntaria de armas aumentó en más de 200% respecto al período anterior.</t>
  </si>
  <si>
    <t xml:space="preserve">Este producto muestra una ejecución física del 70% respecto a lo programado para el periodo, cumpliendo con un (100%) de ejecución para el trimestre.  En este trimestre, la unidad ejecutora ha establecido un seguimiento a las acciones relacionadas con la seguridad y canalización de problemáticas sociales en conjunto con la sociedad civil y otros organismos, identificando 1,829 problemáticas a través de las mesas, de las cuales se lograron canalizar un total de 1,295 problemáticas. 
Con respecto a las actividades correspondientes al funcionamiento de las Mesas Locales para este segundo trimestre se ejecutaron las siguientes acciones: - 359 reuniones de la Mesas Locales; - 8 conferencias; - 201 actividades gestionadas a través de las Mesas además de 24 Policías Municipales que actualmente se encuentran en proceso de capacitación. </t>
  </si>
  <si>
    <t>Durante el tercer trimestre se evidenció una ejecución física del 200%, con la intervención de 70 barrios a nivel nacional en los municipios priorizados, superando los 35 programados. A través de las actividades de prevención desarrolladas, se beneficiaron un total de 8,017 ciudadanos residentes en sectores vulnerables. En total, se llevaron a cabo 178 actividades, entre ellas: jornadas de acompañamiento a familias sin documento de identidad para su inserción social, operativos de asesoría legal en sectores focalizados para personas sin actas de nacimiento, cursos formativos diversos y talleres sobre prevención de la violencia y la delincuencia.
Adicionalmente, se continúa fortaleciendo los servicios ofrecidos en los Centros de Prevención ubicados en Santo Domingo Este y San Francisco de Macorís, donde los residentes reciben orientación psicológica, asistencia legal, mediación de conflictos y capacitaciones técnicas que promueven la inserción laboral, la armonía y el respeto entre los participantes. Estas acciones buscan incidir positivamente en la reducción de los niveles de violencia en el país. En ese sentido, fueron atendidas 40 personas en julio, 21 en agosto y 44 en septiembre.</t>
  </si>
  <si>
    <t xml:space="preserve">
La sobre ejecución del 54.29% se atribuye a la cantidad de solicitudes recibidas directamente en el Viceministerio para la realización de actividades de prevención en los sectores vulnerables, gestionadas a través de líderes comunitarios, iglesias y centros educativos. Estas solicitudes incluyeron charlas adicionales como: “El deporte y la seguridad”, “Prevención del bullying” y temas relacionados con sostenibilidad y gestión de riesgos de desastres.
En relación con la meta financiera correspondiente al trimestre, se presenta una ejecución presupuestaria equivalente al 132.77%, lo que representa un monto de RD$ 62,405,759.63, en comparación con el presupuesto originalmente asignado de RD$ 47,003,555.75. El desvío registrado, correspondiente a un 32.77% por encima de lo presupuestado, obedece principalmente al cumplimiento de compromisos asociados a la carga fija del proceso, así como a la cobertura de gastos operativos de los centros. Estos incluyen el pago de servicios básicos como energía eléctrica, mantenimiento general, viáticos, combustible y servicios de alimentación requeridos para el desarrollo de actividades y eventos realizados en los distintos barrios intervenidos.</t>
  </si>
  <si>
    <t xml:space="preserve">Para este trimestre se estableció una programación física de 12,540 armas de fuego reguladas, logrando regular un total de 12,793 armas, lo que representa una ejecución del 102%. No presenta desvíos significativos en la ejecución de la meta.  </t>
  </si>
  <si>
    <t>Durante este trimestre, no se presentaron desvíos en la ejecución de la meta física programada. 
En cuanto a la ejecución financiera, se reporta una ejecución de RD$ 14,680,500.84, lo que representa un 196.83% respecto a los RD$ 7,458,410.50 programados. Estos recursos fueron destinados principalmente al pago de la nómina del personal adscrito a la unidad ejecutora. El desvío del 96.83% en la sobre ejecución se explica por la inclusión de rutas de inspección en cinco provincias del interior del país (San Pedro, Monte Plata, Santiago, La Romana y Espaillat), además de Santo Domingo, lo que implicó gastos adicionales en viáticos, combustible y transporte.</t>
  </si>
  <si>
    <t>No presenta desvíos significativos en la ejecución de la meta física. 
Respecto a la meta financiera, el producto muestra una ejecución del (89.70%) del presupuesto asignado para el periodo, el mismo se utilizó en el pago de la carga fija de la unidad ejecutora. La desviación en la meta de un (10.3%) se debe a la no completitud de algunos procesos de compras, los cuales no alcanzaron la etapa del devengado que corresponden, relacionados al hospedaje y a la adquisición de equipos materiales para asegurar la efectividad de las actividades en el territorio. Documentos de referencia anexos.</t>
  </si>
  <si>
    <t>En lo que respecta a la meta financiera, la ejecución de los RD$ 6,777,017.56 (39.28%), corresponde al pago de los compromisos fijos de la unidad ejecutora. El desvío presentado del (60.80%), se debe, a las vacantes que están programadas y que no han sido cubiertas en su totalidad, así como la tardanza en los procesos de compras como la adquisición de materiales, equipos y otros relacionados a la seguridad ciudadana según registro adjunto.</t>
  </si>
  <si>
    <r>
      <rPr>
        <i/>
        <sz val="10"/>
        <rFont val="Verdana"/>
        <family val="2"/>
      </rPr>
      <t xml:space="preserve">El producto no presenta desvíos sigfinitivos en la programación física. 
</t>
    </r>
    <r>
      <rPr>
        <i/>
        <sz val="10"/>
        <color rgb="FFFF0000"/>
        <rFont val="Verdana"/>
        <family val="2"/>
      </rPr>
      <t xml:space="preserve"> 
</t>
    </r>
    <r>
      <rPr>
        <i/>
        <sz val="10"/>
        <rFont val="Verdana"/>
        <family val="2"/>
      </rPr>
      <t>La ejecución financiera del (110.11%) fue utilizada en el pago de la nómina del personal, así como el pago de viáticos. El desvío del (10.11%) en sobre ejecución se debe a la incorporación del servicio de mantenimiento y tintado de vehículos con la finalidad de fortalecer la seguridad de la flotilla de vehículos. Ver documento de referencia anexo.</t>
    </r>
  </si>
  <si>
    <t>El producto no presenta desvíos en la programación física. 
En lo referente a la meta financiera, la ejecución presentada es de un 114.77%.  Esto corresponde al pago de la carga fija, nómina del personal y al pago de publicidad. El desvío del 14.77% es debido, a que se incluye publicidad como apoyo a las campañas, ver evidencias adjuntas.</t>
  </si>
  <si>
    <t>El producto no presenta desvíos en la programación física. 
Respecto a la meta financiera, fueron utilizados RD$ 78,784,319 del monto programado alcanzado un (74.23%) de cumplimiento, el desvío del (25.77%), se debe a tardanzas en los procesos de compra que no alcanzaron la etapa del devengado, según evidencias adjuntas, relacionados a la adquisición de equipos, uniformes entre otros. Ver evidencias adjunto.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</si>
</sst>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10409]#,##0;\-#,##0"/>
    <numFmt numFmtId="165" formatCode="[$-10409]#,##0.00;\-#,##0.00"/>
    <numFmt numFmtId="166" formatCode="[$-10409]0.00%"/>
    <numFmt numFmtId="167" formatCode="0.000%"/>
  </numFmts>
  <fonts count="20" x14ac:knownFonts="1">
    <font>
      <sz val="11"/>
      <color theme="1"/>
      <name val="Calibri"/>
      <family val="2"/>
      <scheme val="minor"/>
    </font>
    <font>
      <sz val="11"/>
      <color theme="1"/>
      <name val="Calibri"/>
      <family val="2"/>
      <scheme val="minor"/>
    </font>
    <font>
      <sz val="8"/>
      <name val="Calibri"/>
      <family val="2"/>
      <scheme val="minor"/>
    </font>
    <font>
      <sz val="11"/>
      <color theme="1"/>
      <name val="Verdana"/>
      <family val="2"/>
    </font>
    <font>
      <b/>
      <sz val="12"/>
      <color theme="0"/>
      <name val="Verdana"/>
      <family val="2"/>
    </font>
    <font>
      <i/>
      <sz val="10"/>
      <color theme="1"/>
      <name val="Verdana"/>
      <family val="2"/>
    </font>
    <font>
      <i/>
      <sz val="11"/>
      <color theme="1"/>
      <name val="Verdana"/>
      <family val="2"/>
    </font>
    <font>
      <sz val="11"/>
      <name val="Verdana"/>
      <family val="2"/>
    </font>
    <font>
      <sz val="10"/>
      <color theme="1"/>
      <name val="Verdana"/>
      <family val="2"/>
    </font>
    <font>
      <b/>
      <sz val="10"/>
      <color rgb="FF000000"/>
      <name val="Verdana"/>
      <family val="2"/>
    </font>
    <font>
      <b/>
      <sz val="11"/>
      <color theme="0"/>
      <name val="Verdana"/>
      <family val="2"/>
    </font>
    <font>
      <b/>
      <sz val="10"/>
      <color theme="1"/>
      <name val="Verdana"/>
      <family val="2"/>
    </font>
    <font>
      <sz val="10"/>
      <color rgb="FF000000"/>
      <name val="Verdana"/>
      <family val="2"/>
    </font>
    <font>
      <sz val="10"/>
      <name val="Verdana"/>
      <family val="2"/>
    </font>
    <font>
      <b/>
      <sz val="10"/>
      <name val="Verdana"/>
      <family val="2"/>
    </font>
    <font>
      <b/>
      <i/>
      <sz val="10"/>
      <color theme="1"/>
      <name val="Verdana"/>
      <family val="2"/>
    </font>
    <font>
      <i/>
      <sz val="10"/>
      <color rgb="FFFF0000"/>
      <name val="Verdana"/>
      <family val="2"/>
    </font>
    <font>
      <i/>
      <sz val="10"/>
      <name val="Verdana"/>
      <family val="2"/>
    </font>
    <font>
      <b/>
      <sz val="9"/>
      <name val="Verdana"/>
      <family val="2"/>
    </font>
    <font>
      <sz val="12"/>
      <color rgb="FF1673BA"/>
      <name val="Arial"/>
      <family val="2"/>
    </font>
  </fonts>
  <fills count="11">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8"/>
        <bgColor indexed="64"/>
      </patternFill>
    </fill>
    <fill>
      <patternFill patternType="solid">
        <fgColor rgb="FFEE2A2E"/>
        <bgColor indexed="64"/>
      </patternFill>
    </fill>
    <fill>
      <patternFill patternType="solid">
        <fgColor theme="0"/>
        <bgColor indexed="64"/>
      </patternFill>
    </fill>
    <fill>
      <patternFill patternType="solid">
        <fgColor theme="0"/>
        <bgColor rgb="FFF5F5F5"/>
      </patternFill>
    </fill>
    <fill>
      <patternFill patternType="solid">
        <fgColor theme="2"/>
        <bgColor rgb="FFF5F5F5"/>
      </patternFill>
    </fill>
  </fills>
  <borders count="41">
    <border>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249977111117893"/>
      </right>
      <top style="thin">
        <color theme="0" tint="-0.34998626667073579"/>
      </top>
      <bottom style="thin">
        <color theme="0" tint="-0.499984740745262"/>
      </bottom>
      <diagonal/>
    </border>
    <border>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4.9989318521683403E-2"/>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right style="thin">
        <color theme="0" tint="-0.249977111117893"/>
      </right>
      <top/>
      <bottom style="thin">
        <color theme="0" tint="-0.34998626667073579"/>
      </bottom>
      <diagonal/>
    </border>
    <border>
      <left style="thin">
        <color theme="0" tint="-4.9989318521683403E-2"/>
      </left>
      <right style="thin">
        <color theme="0" tint="-0.249977111117893"/>
      </right>
      <top style="thin">
        <color theme="0" tint="-0.34998626667073579"/>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80">
    <xf numFmtId="0" fontId="0" fillId="0" borderId="0" xfId="0"/>
    <xf numFmtId="0" fontId="3" fillId="0" borderId="0" xfId="0" applyFont="1" applyProtection="1">
      <protection locked="0"/>
    </xf>
    <xf numFmtId="0" fontId="3" fillId="0" borderId="0" xfId="0" applyFont="1"/>
    <xf numFmtId="0" fontId="7" fillId="0" borderId="0" xfId="0" applyFont="1" applyProtection="1">
      <protection locked="0"/>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5" xfId="0" applyFont="1" applyBorder="1" applyAlignment="1" applyProtection="1">
      <alignment horizontal="center" vertical="center" wrapText="1"/>
      <protection locked="0"/>
    </xf>
    <xf numFmtId="0" fontId="9" fillId="5" borderId="11" xfId="0" applyFont="1" applyFill="1" applyBorder="1" applyAlignment="1">
      <alignment horizontal="center" vertical="center" wrapText="1" readingOrder="1"/>
    </xf>
    <xf numFmtId="0" fontId="9" fillId="5" borderId="12" xfId="0" applyFont="1" applyFill="1" applyBorder="1" applyAlignment="1">
      <alignment horizontal="center" vertical="center" wrapText="1" readingOrder="1"/>
    </xf>
    <xf numFmtId="0" fontId="9" fillId="5" borderId="13" xfId="0" applyFont="1" applyFill="1" applyBorder="1" applyAlignment="1">
      <alignment horizontal="center" vertical="center" wrapText="1" readingOrder="1"/>
    </xf>
    <xf numFmtId="0" fontId="6" fillId="0" borderId="0" xfId="0" applyFont="1" applyAlignment="1" applyProtection="1">
      <alignment horizontal="left" vertical="center" wrapText="1"/>
      <protection locked="0"/>
    </xf>
    <xf numFmtId="0" fontId="9" fillId="0" borderId="3" xfId="0" applyFont="1" applyBorder="1" applyAlignment="1">
      <alignment vertical="center"/>
    </xf>
    <xf numFmtId="0" fontId="11" fillId="0" borderId="3" xfId="0" applyFont="1" applyBorder="1"/>
    <xf numFmtId="0" fontId="9" fillId="0" borderId="3" xfId="0" applyFont="1" applyBorder="1" applyAlignment="1">
      <alignment vertical="center" wrapText="1"/>
    </xf>
    <xf numFmtId="0" fontId="8" fillId="0" borderId="3" xfId="0" applyFont="1" applyBorder="1"/>
    <xf numFmtId="0" fontId="8" fillId="0" borderId="0" xfId="0" applyFont="1"/>
    <xf numFmtId="165" fontId="13" fillId="0" borderId="9" xfId="0" applyNumberFormat="1" applyFont="1" applyBorder="1" applyAlignment="1" applyProtection="1">
      <alignment horizontal="center" vertical="center" wrapText="1" readingOrder="1"/>
      <protection locked="0"/>
    </xf>
    <xf numFmtId="165" fontId="13" fillId="5" borderId="9" xfId="0" applyNumberFormat="1" applyFont="1" applyFill="1" applyBorder="1" applyAlignment="1" applyProtection="1">
      <alignment horizontal="center" vertical="center" wrapText="1" readingOrder="1"/>
      <protection locked="0"/>
    </xf>
    <xf numFmtId="164" fontId="13" fillId="0" borderId="9" xfId="0" applyNumberFormat="1" applyFont="1" applyBorder="1" applyAlignment="1" applyProtection="1">
      <alignment horizontal="center" vertical="center" wrapText="1"/>
      <protection locked="0"/>
    </xf>
    <xf numFmtId="10" fontId="13" fillId="4" borderId="9" xfId="1" applyNumberFormat="1" applyFont="1" applyFill="1" applyBorder="1" applyAlignment="1" applyProtection="1">
      <alignment horizontal="center" vertical="center" wrapText="1" readingOrder="1"/>
      <protection locked="0"/>
    </xf>
    <xf numFmtId="166" fontId="13" fillId="4" borderId="8" xfId="0" applyNumberFormat="1" applyFont="1" applyFill="1" applyBorder="1" applyAlignment="1" applyProtection="1">
      <alignment horizontal="center" vertical="center" wrapText="1" readingOrder="1"/>
      <protection locked="0"/>
    </xf>
    <xf numFmtId="0" fontId="11" fillId="0" borderId="6" xfId="0" applyFont="1" applyBorder="1" applyAlignment="1">
      <alignment vertical="top"/>
    </xf>
    <xf numFmtId="4" fontId="8" fillId="0" borderId="6" xfId="0" applyNumberFormat="1" applyFont="1" applyBorder="1" applyAlignment="1">
      <alignment vertical="top" wrapText="1"/>
    </xf>
    <xf numFmtId="0" fontId="13" fillId="0" borderId="0" xfId="0" applyFont="1" applyProtection="1">
      <protection locked="0"/>
    </xf>
    <xf numFmtId="0" fontId="9" fillId="0" borderId="16" xfId="0" applyFont="1" applyBorder="1" applyAlignment="1">
      <alignment vertical="center"/>
    </xf>
    <xf numFmtId="0" fontId="11" fillId="0" borderId="16" xfId="0" applyFont="1" applyBorder="1"/>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0" borderId="16" xfId="0" applyFont="1" applyBorder="1" applyAlignment="1" applyProtection="1">
      <alignment horizontal="center" vertical="center" wrapText="1"/>
      <protection locked="0"/>
    </xf>
    <xf numFmtId="0" fontId="9" fillId="0" borderId="16" xfId="0" applyFont="1" applyBorder="1" applyAlignment="1">
      <alignment vertical="center" wrapText="1"/>
    </xf>
    <xf numFmtId="0" fontId="13" fillId="0" borderId="16" xfId="0" applyFont="1" applyBorder="1" applyAlignment="1" applyProtection="1">
      <alignment vertical="center" wrapText="1"/>
      <protection locked="0"/>
    </xf>
    <xf numFmtId="164" fontId="13" fillId="0" borderId="16" xfId="0" applyNumberFormat="1" applyFont="1" applyBorder="1" applyAlignment="1" applyProtection="1">
      <alignment horizontal="center" vertical="center" wrapText="1" readingOrder="1"/>
      <protection locked="0"/>
    </xf>
    <xf numFmtId="165" fontId="13" fillId="0" borderId="16" xfId="0" applyNumberFormat="1" applyFont="1" applyBorder="1" applyAlignment="1" applyProtection="1">
      <alignment horizontal="center" vertical="center" wrapText="1" readingOrder="1"/>
      <protection locked="0"/>
    </xf>
    <xf numFmtId="10" fontId="13" fillId="4" borderId="16" xfId="1" applyNumberFormat="1" applyFont="1" applyFill="1" applyBorder="1" applyAlignment="1" applyProtection="1">
      <alignment horizontal="center" vertical="center" wrapText="1" readingOrder="1"/>
      <protection locked="0"/>
    </xf>
    <xf numFmtId="166" fontId="13" fillId="4" borderId="16" xfId="0" applyNumberFormat="1" applyFont="1" applyFill="1" applyBorder="1" applyAlignment="1" applyProtection="1">
      <alignment horizontal="center" vertical="center" wrapText="1" readingOrder="1"/>
      <protection locked="0"/>
    </xf>
    <xf numFmtId="1" fontId="13" fillId="0" borderId="16" xfId="0" applyNumberFormat="1" applyFont="1" applyBorder="1" applyAlignment="1" applyProtection="1">
      <alignment horizontal="center" vertical="center" wrapText="1" readingOrder="1"/>
      <protection locked="0"/>
    </xf>
    <xf numFmtId="0" fontId="9" fillId="6" borderId="16" xfId="0" applyFont="1" applyFill="1" applyBorder="1" applyAlignment="1" applyProtection="1">
      <alignment vertical="center" wrapText="1"/>
      <protection locked="0"/>
    </xf>
    <xf numFmtId="0" fontId="9" fillId="0" borderId="16" xfId="0" applyFont="1" applyBorder="1" applyAlignment="1" applyProtection="1">
      <alignment vertical="center" wrapText="1"/>
      <protection locked="0"/>
    </xf>
    <xf numFmtId="10" fontId="13" fillId="4" borderId="19" xfId="1" applyNumberFormat="1" applyFont="1" applyFill="1" applyBorder="1" applyAlignment="1" applyProtection="1">
      <alignment horizontal="center" vertical="center" wrapText="1" readingOrder="1"/>
      <protection locked="0"/>
    </xf>
    <xf numFmtId="166" fontId="13" fillId="4" borderId="20" xfId="0" applyNumberFormat="1" applyFont="1" applyFill="1" applyBorder="1" applyAlignment="1" applyProtection="1">
      <alignment horizontal="center" vertical="center" wrapText="1" readingOrder="1"/>
      <protection locked="0"/>
    </xf>
    <xf numFmtId="0" fontId="8" fillId="0" borderId="23" xfId="0" applyFont="1" applyBorder="1"/>
    <xf numFmtId="0" fontId="13" fillId="0" borderId="24" xfId="0" applyFont="1" applyBorder="1" applyAlignment="1" applyProtection="1">
      <alignment vertical="center" wrapText="1"/>
      <protection locked="0"/>
    </xf>
    <xf numFmtId="164" fontId="13" fillId="0" borderId="24" xfId="0" applyNumberFormat="1" applyFont="1" applyBorder="1" applyAlignment="1" applyProtection="1">
      <alignment horizontal="center" vertical="center" wrapText="1" readingOrder="1"/>
      <protection locked="0"/>
    </xf>
    <xf numFmtId="10" fontId="13" fillId="4" borderId="24" xfId="1" applyNumberFormat="1" applyFont="1" applyFill="1" applyBorder="1" applyAlignment="1" applyProtection="1">
      <alignment horizontal="center" vertical="center" wrapText="1" readingOrder="1"/>
      <protection locked="0"/>
    </xf>
    <xf numFmtId="166" fontId="13" fillId="4" borderId="24" xfId="0" applyNumberFormat="1" applyFont="1" applyFill="1" applyBorder="1" applyAlignment="1" applyProtection="1">
      <alignment horizontal="center" vertical="center" wrapText="1" readingOrder="1"/>
      <protection locked="0"/>
    </xf>
    <xf numFmtId="0" fontId="9" fillId="5" borderId="25" xfId="0" applyFont="1" applyFill="1" applyBorder="1" applyAlignment="1">
      <alignment horizontal="center" vertical="center" wrapText="1" readingOrder="1"/>
    </xf>
    <xf numFmtId="165" fontId="13" fillId="0" borderId="26" xfId="0" applyNumberFormat="1" applyFont="1" applyBorder="1" applyAlignment="1" applyProtection="1">
      <alignment horizontal="center" vertical="center" wrapText="1" readingOrder="1"/>
      <protection locked="0"/>
    </xf>
    <xf numFmtId="165" fontId="13" fillId="0" borderId="27" xfId="0" applyNumberFormat="1" applyFont="1" applyBorder="1" applyAlignment="1" applyProtection="1">
      <alignment horizontal="center" vertical="center" wrapText="1" readingOrder="1"/>
      <protection locked="0"/>
    </xf>
    <xf numFmtId="164" fontId="13" fillId="0" borderId="28" xfId="0" applyNumberFormat="1" applyFont="1" applyBorder="1" applyAlignment="1" applyProtection="1">
      <alignment horizontal="center" vertical="center" wrapText="1"/>
      <protection locked="0"/>
    </xf>
    <xf numFmtId="164" fontId="13" fillId="0" borderId="29" xfId="0" applyNumberFormat="1" applyFont="1" applyBorder="1" applyAlignment="1" applyProtection="1">
      <alignment horizontal="center" vertical="center" wrapText="1"/>
      <protection locked="0"/>
    </xf>
    <xf numFmtId="165" fontId="13" fillId="5" borderId="25" xfId="0" applyNumberFormat="1" applyFont="1" applyFill="1" applyBorder="1" applyAlignment="1" applyProtection="1">
      <alignment horizontal="center" vertical="center" wrapText="1" readingOrder="1"/>
      <protection locked="0"/>
    </xf>
    <xf numFmtId="164" fontId="13" fillId="5" borderId="25" xfId="0" applyNumberFormat="1" applyFont="1" applyFill="1" applyBorder="1" applyAlignment="1" applyProtection="1">
      <alignment horizontal="center" vertical="center" wrapText="1" readingOrder="1"/>
      <protection locked="0"/>
    </xf>
    <xf numFmtId="0" fontId="9" fillId="0" borderId="25" xfId="0" applyFont="1" applyBorder="1" applyAlignment="1">
      <alignment vertical="center"/>
    </xf>
    <xf numFmtId="0" fontId="11" fillId="0" borderId="25" xfId="0" applyFont="1" applyBorder="1"/>
    <xf numFmtId="0" fontId="8" fillId="0" borderId="25" xfId="0" applyFont="1" applyBorder="1" applyAlignment="1">
      <alignment horizontal="center" vertical="center" wrapText="1"/>
    </xf>
    <xf numFmtId="0" fontId="8" fillId="0" borderId="25" xfId="0" applyFont="1" applyBorder="1" applyAlignment="1">
      <alignment horizontal="center" vertical="center"/>
    </xf>
    <xf numFmtId="0" fontId="8" fillId="0" borderId="25" xfId="0" applyFont="1" applyBorder="1" applyAlignment="1" applyProtection="1">
      <alignment horizontal="center" vertical="center" wrapText="1"/>
      <protection locked="0"/>
    </xf>
    <xf numFmtId="0" fontId="9" fillId="0" borderId="25" xfId="0" applyFont="1" applyBorder="1" applyAlignment="1">
      <alignment vertical="center" wrapText="1"/>
    </xf>
    <xf numFmtId="0" fontId="13" fillId="0" borderId="25" xfId="0" applyFont="1" applyBorder="1" applyAlignment="1" applyProtection="1">
      <alignment vertical="center" wrapText="1"/>
      <protection locked="0"/>
    </xf>
    <xf numFmtId="165" fontId="13" fillId="0" borderId="25" xfId="0" applyNumberFormat="1" applyFont="1" applyBorder="1" applyAlignment="1" applyProtection="1">
      <alignment horizontal="center" vertical="center" wrapText="1" readingOrder="1"/>
      <protection locked="0"/>
    </xf>
    <xf numFmtId="10" fontId="13" fillId="4" borderId="25" xfId="1" applyNumberFormat="1" applyFont="1" applyFill="1" applyBorder="1" applyAlignment="1" applyProtection="1">
      <alignment horizontal="center" vertical="center" wrapText="1" readingOrder="1"/>
      <protection locked="0"/>
    </xf>
    <xf numFmtId="166" fontId="13" fillId="4" borderId="25" xfId="0" applyNumberFormat="1" applyFont="1" applyFill="1" applyBorder="1" applyAlignment="1" applyProtection="1">
      <alignment horizontal="center" vertical="center" wrapText="1" readingOrder="1"/>
      <protection locked="0"/>
    </xf>
    <xf numFmtId="0" fontId="9" fillId="6" borderId="25" xfId="0" applyFont="1" applyFill="1" applyBorder="1" applyAlignment="1" applyProtection="1">
      <alignment vertical="center" wrapText="1"/>
      <protection locked="0"/>
    </xf>
    <xf numFmtId="0" fontId="9" fillId="0" borderId="25" xfId="0" applyFont="1" applyBorder="1" applyAlignment="1" applyProtection="1">
      <alignment vertical="center" wrapText="1"/>
      <protection locked="0"/>
    </xf>
    <xf numFmtId="0" fontId="13" fillId="8" borderId="25" xfId="0" applyFont="1" applyFill="1" applyBorder="1" applyAlignment="1">
      <alignment vertical="top" wrapText="1"/>
    </xf>
    <xf numFmtId="0" fontId="9" fillId="9" borderId="25" xfId="0" applyFont="1" applyFill="1" applyBorder="1" applyAlignment="1">
      <alignment vertical="center" wrapText="1" readingOrder="1"/>
    </xf>
    <xf numFmtId="165" fontId="13" fillId="5" borderId="7" xfId="0" applyNumberFormat="1" applyFont="1" applyFill="1" applyBorder="1" applyAlignment="1" applyProtection="1">
      <alignment horizontal="center" vertical="center" wrapText="1" readingOrder="1"/>
      <protection locked="0"/>
    </xf>
    <xf numFmtId="164" fontId="13" fillId="0" borderId="32" xfId="0" applyNumberFormat="1" applyFont="1" applyBorder="1" applyAlignment="1" applyProtection="1">
      <alignment horizontal="center" vertical="center" wrapText="1" readingOrder="1"/>
      <protection locked="0"/>
    </xf>
    <xf numFmtId="9" fontId="13" fillId="0" borderId="33" xfId="0" applyNumberFormat="1" applyFont="1" applyBorder="1" applyAlignment="1" applyProtection="1">
      <alignment horizontal="center" vertical="center" wrapText="1" readingOrder="1"/>
      <protection locked="0"/>
    </xf>
    <xf numFmtId="0" fontId="13" fillId="0" borderId="34"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9" fillId="5" borderId="35" xfId="0" applyFont="1" applyFill="1" applyBorder="1" applyAlignment="1">
      <alignment horizontal="center" vertical="center" wrapText="1" readingOrder="1"/>
    </xf>
    <xf numFmtId="0" fontId="13" fillId="0" borderId="7" xfId="0" applyFont="1" applyBorder="1" applyAlignment="1" applyProtection="1">
      <alignment vertical="center" wrapText="1"/>
      <protection locked="0"/>
    </xf>
    <xf numFmtId="164" fontId="13" fillId="0" borderId="37" xfId="0" applyNumberFormat="1" applyFont="1" applyBorder="1" applyAlignment="1" applyProtection="1">
      <alignment horizontal="center" vertical="center" wrapText="1"/>
      <protection locked="0"/>
    </xf>
    <xf numFmtId="0" fontId="14" fillId="0" borderId="0" xfId="0" applyFont="1" applyProtection="1">
      <protection locked="0"/>
    </xf>
    <xf numFmtId="9" fontId="13" fillId="0" borderId="25" xfId="1" applyFont="1" applyBorder="1" applyAlignment="1" applyProtection="1">
      <alignment horizontal="center" vertical="center" wrapText="1" readingOrder="1"/>
      <protection locked="0"/>
    </xf>
    <xf numFmtId="9" fontId="13" fillId="5" borderId="25" xfId="1" applyFont="1" applyFill="1" applyBorder="1" applyAlignment="1" applyProtection="1">
      <alignment horizontal="center" vertical="center" wrapText="1" readingOrder="1"/>
      <protection locked="0"/>
    </xf>
    <xf numFmtId="9" fontId="13" fillId="0" borderId="25" xfId="1" applyFont="1" applyBorder="1" applyAlignment="1" applyProtection="1">
      <alignment horizontal="center" vertical="center" wrapText="1"/>
      <protection locked="0"/>
    </xf>
    <xf numFmtId="0" fontId="14" fillId="0" borderId="25" xfId="0" applyFont="1" applyBorder="1" applyAlignment="1" applyProtection="1">
      <alignment vertical="center" wrapText="1"/>
      <protection locked="0"/>
    </xf>
    <xf numFmtId="9" fontId="13" fillId="0" borderId="29" xfId="1" applyFont="1" applyBorder="1" applyAlignment="1" applyProtection="1">
      <alignment horizontal="center" vertical="center" wrapText="1"/>
      <protection locked="0"/>
    </xf>
    <xf numFmtId="0" fontId="19" fillId="0" borderId="0" xfId="0" applyFont="1"/>
    <xf numFmtId="164" fontId="13" fillId="10" borderId="18" xfId="0" applyNumberFormat="1" applyFont="1" applyFill="1" applyBorder="1" applyAlignment="1" applyProtection="1">
      <alignment horizontal="center" vertical="center" wrapText="1" readingOrder="1"/>
      <protection locked="0"/>
    </xf>
    <xf numFmtId="164" fontId="13" fillId="10" borderId="7" xfId="0" applyNumberFormat="1" applyFont="1" applyFill="1" applyBorder="1" applyAlignment="1" applyProtection="1">
      <alignment horizontal="center" vertical="center" wrapText="1" readingOrder="1"/>
      <protection locked="0"/>
    </xf>
    <xf numFmtId="9" fontId="13" fillId="10" borderId="18" xfId="1" applyFont="1" applyFill="1" applyBorder="1" applyAlignment="1" applyProtection="1">
      <alignment horizontal="center" vertical="center" wrapText="1" readingOrder="1"/>
      <protection locked="0"/>
    </xf>
    <xf numFmtId="164" fontId="13" fillId="8" borderId="9" xfId="0" applyNumberFormat="1" applyFont="1" applyFill="1" applyBorder="1" applyAlignment="1" applyProtection="1">
      <alignment horizontal="center" vertical="center" wrapText="1"/>
      <protection locked="0"/>
    </xf>
    <xf numFmtId="9" fontId="13" fillId="8" borderId="19" xfId="0" applyNumberFormat="1" applyFont="1" applyFill="1" applyBorder="1" applyAlignment="1" applyProtection="1">
      <alignment horizontal="center" vertical="center" wrapText="1"/>
      <protection locked="0"/>
    </xf>
    <xf numFmtId="0" fontId="7" fillId="8" borderId="0" xfId="0" applyFont="1" applyFill="1" applyProtection="1">
      <protection locked="0"/>
    </xf>
    <xf numFmtId="9" fontId="13" fillId="10" borderId="25" xfId="1" applyFont="1" applyFill="1" applyBorder="1" applyAlignment="1" applyProtection="1">
      <alignment horizontal="center" vertical="center" wrapText="1" readingOrder="1"/>
      <protection locked="0"/>
    </xf>
    <xf numFmtId="0" fontId="12" fillId="0" borderId="18" xfId="0" applyFont="1" applyBorder="1" applyAlignment="1" applyProtection="1">
      <alignment vertical="center" wrapText="1"/>
      <protection locked="0"/>
    </xf>
    <xf numFmtId="166" fontId="3" fillId="0" borderId="0" xfId="0" applyNumberFormat="1" applyFont="1"/>
    <xf numFmtId="167" fontId="3" fillId="0" borderId="0" xfId="0" applyNumberFormat="1" applyFont="1"/>
    <xf numFmtId="9" fontId="8" fillId="0" borderId="16" xfId="1" applyFont="1" applyBorder="1" applyAlignment="1" applyProtection="1">
      <alignment horizontal="center" vertical="center" wrapText="1" readingOrder="1"/>
      <protection locked="0"/>
    </xf>
    <xf numFmtId="165" fontId="8" fillId="5" borderId="25" xfId="0" applyNumberFormat="1" applyFont="1" applyFill="1" applyBorder="1" applyAlignment="1" applyProtection="1">
      <alignment horizontal="center" vertical="center" wrapText="1" readingOrder="1"/>
      <protection locked="0"/>
    </xf>
    <xf numFmtId="165" fontId="8" fillId="0" borderId="16" xfId="0" applyNumberFormat="1" applyFont="1" applyBorder="1" applyAlignment="1" applyProtection="1">
      <alignment horizontal="center" vertical="center" wrapText="1" readingOrder="1"/>
      <protection locked="0"/>
    </xf>
    <xf numFmtId="164" fontId="8" fillId="0" borderId="36" xfId="0" applyNumberFormat="1" applyFont="1" applyBorder="1" applyAlignment="1" applyProtection="1">
      <alignment horizontal="center" vertical="center" wrapText="1" readingOrder="1"/>
      <protection locked="0"/>
    </xf>
    <xf numFmtId="164" fontId="8" fillId="0" borderId="32" xfId="0" applyNumberFormat="1" applyFont="1" applyBorder="1" applyAlignment="1" applyProtection="1">
      <alignment horizontal="center" vertical="center" wrapText="1" readingOrder="1"/>
      <protection locked="0"/>
    </xf>
    <xf numFmtId="164" fontId="8" fillId="10" borderId="18" xfId="0" applyNumberFormat="1" applyFont="1" applyFill="1" applyBorder="1" applyAlignment="1" applyProtection="1">
      <alignment horizontal="center" vertical="center" wrapText="1" readingOrder="1"/>
      <protection locked="0"/>
    </xf>
    <xf numFmtId="165" fontId="8" fillId="10" borderId="9" xfId="0" applyNumberFormat="1" applyFont="1" applyFill="1" applyBorder="1" applyAlignment="1" applyProtection="1">
      <alignment horizontal="center" vertical="center" wrapText="1" readingOrder="1"/>
      <protection locked="0"/>
    </xf>
    <xf numFmtId="165" fontId="8" fillId="5" borderId="7" xfId="0" applyNumberFormat="1" applyFont="1" applyFill="1" applyBorder="1" applyAlignment="1" applyProtection="1">
      <alignment horizontal="center" vertical="center" wrapText="1" readingOrder="1"/>
      <protection locked="0"/>
    </xf>
    <xf numFmtId="165" fontId="8" fillId="5" borderId="9" xfId="0" applyNumberFormat="1" applyFont="1" applyFill="1" applyBorder="1" applyAlignment="1" applyProtection="1">
      <alignment horizontal="center" vertical="center" wrapText="1" readingOrder="1"/>
      <protection locked="0"/>
    </xf>
    <xf numFmtId="165" fontId="8" fillId="0" borderId="9" xfId="0" applyNumberFormat="1" applyFont="1" applyBorder="1" applyAlignment="1" applyProtection="1">
      <alignment horizontal="center" vertical="center" wrapText="1" readingOrder="1"/>
      <protection locked="0"/>
    </xf>
    <xf numFmtId="165" fontId="8" fillId="8" borderId="9" xfId="0" applyNumberFormat="1" applyFont="1" applyFill="1" applyBorder="1" applyAlignment="1" applyProtection="1">
      <alignment horizontal="center" vertical="center" wrapText="1" readingOrder="1"/>
      <protection locked="0"/>
    </xf>
    <xf numFmtId="165" fontId="8" fillId="0" borderId="19" xfId="0" applyNumberFormat="1" applyFont="1" applyBorder="1" applyAlignment="1" applyProtection="1">
      <alignment horizontal="center" vertical="center" wrapText="1" readingOrder="1"/>
      <protection locked="0"/>
    </xf>
    <xf numFmtId="0" fontId="9" fillId="8" borderId="25" xfId="0" applyFont="1" applyFill="1" applyBorder="1" applyAlignment="1" applyProtection="1">
      <alignment vertical="center" wrapText="1"/>
      <protection locked="0"/>
    </xf>
    <xf numFmtId="0" fontId="9" fillId="8" borderId="16" xfId="0" applyFont="1" applyFill="1" applyBorder="1" applyAlignment="1" applyProtection="1">
      <alignment vertical="center" wrapText="1"/>
      <protection locked="0"/>
    </xf>
    <xf numFmtId="0" fontId="13" fillId="0" borderId="1" xfId="0" applyFont="1" applyBorder="1" applyAlignment="1" applyProtection="1">
      <alignment horizontal="center"/>
      <protection locked="0"/>
    </xf>
    <xf numFmtId="0" fontId="14" fillId="0" borderId="2" xfId="0" applyFont="1" applyBorder="1" applyAlignment="1" applyProtection="1">
      <alignment horizontal="center"/>
      <protection locked="0"/>
    </xf>
    <xf numFmtId="0" fontId="14" fillId="0" borderId="0" xfId="0" applyFont="1" applyAlignment="1" applyProtection="1">
      <alignment horizontal="center"/>
      <protection locked="0"/>
    </xf>
    <xf numFmtId="0" fontId="4" fillId="2" borderId="25" xfId="0" applyFont="1" applyFill="1" applyBorder="1" applyAlignment="1">
      <alignment horizontal="left" vertical="center"/>
    </xf>
    <xf numFmtId="0" fontId="4" fillId="2" borderId="30" xfId="0" applyFont="1" applyFill="1" applyBorder="1" applyAlignment="1">
      <alignment horizontal="left" vertical="center"/>
    </xf>
    <xf numFmtId="0" fontId="15" fillId="6" borderId="25" xfId="0" applyFont="1" applyFill="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17" fillId="8" borderId="25" xfId="0" applyFont="1" applyFill="1" applyBorder="1" applyAlignment="1" applyProtection="1">
      <alignment horizontal="left" vertical="center" wrapText="1"/>
      <protection locked="0"/>
    </xf>
    <xf numFmtId="0" fontId="17" fillId="8" borderId="25" xfId="0" applyFont="1" applyFill="1" applyBorder="1" applyAlignment="1" applyProtection="1">
      <alignment horizontal="justify" vertical="center" wrapText="1"/>
      <protection locked="0"/>
    </xf>
    <xf numFmtId="0" fontId="4" fillId="7" borderId="25" xfId="0" applyFont="1" applyFill="1" applyBorder="1" applyAlignment="1">
      <alignment horizontal="left" vertical="center"/>
    </xf>
    <xf numFmtId="0" fontId="5" fillId="0" borderId="25" xfId="0" applyFont="1" applyBorder="1" applyAlignment="1" applyProtection="1">
      <alignment vertical="center" wrapText="1"/>
      <protection locked="0"/>
    </xf>
    <xf numFmtId="0" fontId="17" fillId="8" borderId="38" xfId="0" applyFont="1" applyFill="1" applyBorder="1" applyAlignment="1" applyProtection="1">
      <alignment horizontal="left" vertical="top" wrapText="1"/>
      <protection locked="0"/>
    </xf>
    <xf numFmtId="0" fontId="17" fillId="8" borderId="39" xfId="0" applyFont="1" applyFill="1" applyBorder="1" applyAlignment="1" applyProtection="1">
      <alignment horizontal="left" vertical="top" wrapText="1"/>
      <protection locked="0"/>
    </xf>
    <xf numFmtId="0" fontId="17" fillId="8" borderId="40" xfId="0" applyFont="1" applyFill="1" applyBorder="1" applyAlignment="1" applyProtection="1">
      <alignment horizontal="left" vertical="top" wrapText="1"/>
      <protection locked="0"/>
    </xf>
    <xf numFmtId="0" fontId="6" fillId="0" borderId="24" xfId="0" applyFont="1" applyBorder="1" applyAlignment="1" applyProtection="1">
      <alignment horizontal="left" vertical="center" wrapText="1"/>
      <protection locked="0"/>
    </xf>
    <xf numFmtId="0" fontId="16" fillId="8" borderId="25" xfId="0" applyFont="1" applyFill="1" applyBorder="1" applyAlignment="1" applyProtection="1">
      <alignment horizontal="left" vertical="center" wrapText="1"/>
      <protection locked="0"/>
    </xf>
    <xf numFmtId="0" fontId="16" fillId="8" borderId="25" xfId="0" applyFont="1" applyFill="1" applyBorder="1" applyAlignment="1" applyProtection="1">
      <alignment horizontal="justify" vertical="center" wrapText="1"/>
      <protection locked="0"/>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4" xfId="0" applyFont="1" applyFill="1" applyBorder="1" applyAlignment="1">
      <alignment horizontal="left" vertical="center"/>
    </xf>
    <xf numFmtId="0" fontId="8" fillId="0" borderId="5"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4" fillId="7" borderId="3" xfId="0" applyFont="1" applyFill="1" applyBorder="1" applyAlignment="1">
      <alignment horizontal="left" vertical="center"/>
    </xf>
    <xf numFmtId="0" fontId="4" fillId="7" borderId="0" xfId="0" applyFont="1" applyFill="1" applyAlignment="1">
      <alignment horizontal="left" vertical="center"/>
    </xf>
    <xf numFmtId="0" fontId="4" fillId="7" borderId="4" xfId="0" applyFont="1" applyFill="1" applyBorder="1" applyAlignment="1">
      <alignment horizontal="left" vertical="center"/>
    </xf>
    <xf numFmtId="0" fontId="14" fillId="3" borderId="25" xfId="0" applyFont="1" applyFill="1" applyBorder="1" applyAlignment="1">
      <alignment horizontal="center" vertical="center" wrapText="1" readingOrder="1"/>
    </xf>
    <xf numFmtId="0" fontId="5" fillId="0" borderId="0" xfId="0" applyFont="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44" fontId="13" fillId="8" borderId="21" xfId="2" applyFont="1" applyFill="1" applyBorder="1" applyAlignment="1" applyProtection="1">
      <alignment vertical="center" wrapText="1" readingOrder="1"/>
      <protection locked="0"/>
    </xf>
    <xf numFmtId="44" fontId="13" fillId="8" borderId="12" xfId="2" applyFont="1" applyFill="1" applyBorder="1" applyAlignment="1" applyProtection="1">
      <alignment vertical="center" wrapText="1" readingOrder="1"/>
      <protection locked="0"/>
    </xf>
    <xf numFmtId="10" fontId="13" fillId="8" borderId="12" xfId="1" applyNumberFormat="1" applyFont="1" applyFill="1" applyBorder="1" applyAlignment="1" applyProtection="1">
      <alignment horizontal="center" vertical="center" wrapText="1" readingOrder="1"/>
    </xf>
    <xf numFmtId="10" fontId="13" fillId="8" borderId="22" xfId="1" applyNumberFormat="1" applyFont="1" applyFill="1" applyBorder="1" applyAlignment="1" applyProtection="1">
      <alignment horizontal="center" vertical="center" wrapText="1" readingOrder="1"/>
    </xf>
    <xf numFmtId="0" fontId="9" fillId="5" borderId="9" xfId="0" applyFont="1" applyFill="1" applyBorder="1" applyAlignment="1">
      <alignment horizontal="center" vertical="center" wrapText="1" readingOrder="1"/>
    </xf>
    <xf numFmtId="0" fontId="13" fillId="3" borderId="9" xfId="0" applyFont="1" applyFill="1" applyBorder="1" applyAlignment="1">
      <alignment vertical="top" wrapText="1"/>
    </xf>
    <xf numFmtId="0" fontId="13" fillId="3" borderId="10" xfId="0" applyFont="1" applyFill="1" applyBorder="1" applyAlignment="1">
      <alignment vertical="top" wrapText="1"/>
    </xf>
    <xf numFmtId="43" fontId="0" fillId="8" borderId="13" xfId="2" applyNumberFormat="1" applyFont="1" applyFill="1" applyBorder="1" applyAlignment="1" applyProtection="1">
      <alignment vertical="center" wrapText="1" readingOrder="1"/>
      <protection locked="0"/>
    </xf>
    <xf numFmtId="44" fontId="13" fillId="8" borderId="17" xfId="2" applyFont="1" applyFill="1" applyBorder="1" applyAlignment="1" applyProtection="1">
      <alignment vertical="center" wrapText="1" readingOrder="1"/>
      <protection locked="0"/>
    </xf>
    <xf numFmtId="44" fontId="13" fillId="8" borderId="11" xfId="2" applyFont="1" applyFill="1" applyBorder="1" applyAlignment="1" applyProtection="1">
      <alignment vertical="center" wrapText="1" readingOrder="1"/>
      <protection locked="0"/>
    </xf>
    <xf numFmtId="49" fontId="5" fillId="0" borderId="6" xfId="0" quotePrefix="1" applyNumberFormat="1" applyFont="1" applyBorder="1" applyAlignment="1" applyProtection="1">
      <alignment horizontal="left" vertical="center" wrapText="1"/>
      <protection locked="0"/>
    </xf>
    <xf numFmtId="0" fontId="5" fillId="8" borderId="6" xfId="0" applyFont="1" applyFill="1" applyBorder="1" applyAlignment="1" applyProtection="1">
      <alignment horizontal="left" vertical="center" wrapText="1"/>
      <protection locked="0"/>
    </xf>
    <xf numFmtId="0" fontId="8" fillId="0" borderId="6" xfId="0" applyFont="1" applyBorder="1" applyAlignment="1">
      <alignment horizontal="center" vertical="center" wrapText="1"/>
    </xf>
    <xf numFmtId="0" fontId="18" fillId="0" borderId="0" xfId="0" applyFont="1" applyAlignment="1" applyProtection="1">
      <alignment horizontal="center"/>
      <protection locked="0"/>
    </xf>
    <xf numFmtId="0" fontId="17" fillId="8" borderId="38" xfId="0" applyFont="1" applyFill="1" applyBorder="1" applyAlignment="1" applyProtection="1">
      <alignment horizontal="left" vertical="center" wrapText="1"/>
      <protection locked="0"/>
    </xf>
    <xf numFmtId="0" fontId="17" fillId="8" borderId="39" xfId="0" applyFont="1" applyFill="1" applyBorder="1" applyAlignment="1" applyProtection="1">
      <alignment horizontal="left" vertical="center" wrapText="1"/>
      <protection locked="0"/>
    </xf>
    <xf numFmtId="0" fontId="17" fillId="8" borderId="40" xfId="0" applyFont="1" applyFill="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44" fontId="13" fillId="0" borderId="25" xfId="2" applyFont="1" applyFill="1" applyBorder="1" applyAlignment="1" applyProtection="1">
      <alignment horizontal="center" vertical="center" wrapText="1" readingOrder="1"/>
      <protection locked="0"/>
    </xf>
    <xf numFmtId="10" fontId="13" fillId="0" borderId="25" xfId="1" applyNumberFormat="1" applyFont="1" applyFill="1" applyBorder="1" applyAlignment="1" applyProtection="1">
      <alignment horizontal="center" vertical="center" wrapText="1" readingOrder="1"/>
    </xf>
    <xf numFmtId="0" fontId="9" fillId="5" borderId="25" xfId="0" applyFont="1" applyFill="1" applyBorder="1" applyAlignment="1">
      <alignment horizontal="center" vertical="center" wrapText="1" readingOrder="1"/>
    </xf>
    <xf numFmtId="0" fontId="13" fillId="3" borderId="25" xfId="0" applyFont="1" applyFill="1" applyBorder="1" applyAlignment="1">
      <alignment vertical="top" wrapText="1"/>
    </xf>
    <xf numFmtId="0" fontId="8" fillId="0" borderId="25" xfId="0" applyFont="1" applyBorder="1" applyAlignment="1">
      <alignment horizontal="center" vertical="center" wrapText="1"/>
    </xf>
    <xf numFmtId="0" fontId="8" fillId="0" borderId="25" xfId="0" applyFont="1" applyBorder="1" applyAlignment="1">
      <alignment horizontal="left" vertical="center" wrapText="1"/>
    </xf>
    <xf numFmtId="49" fontId="5" fillId="0" borderId="25" xfId="0" quotePrefix="1" applyNumberFormat="1"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17" fillId="8" borderId="16" xfId="0" applyFont="1" applyFill="1" applyBorder="1" applyAlignment="1" applyProtection="1">
      <alignment horizontal="justify" vertical="center" wrapText="1"/>
      <protection locked="0"/>
    </xf>
    <xf numFmtId="0" fontId="16" fillId="8" borderId="16" xfId="0" applyFont="1" applyFill="1" applyBorder="1" applyAlignment="1" applyProtection="1">
      <alignment horizontal="justify" vertical="center" wrapText="1"/>
      <protection locked="0"/>
    </xf>
    <xf numFmtId="0" fontId="4" fillId="2" borderId="16" xfId="0" applyFont="1" applyFill="1" applyBorder="1" applyAlignment="1">
      <alignment horizontal="left" vertical="center"/>
    </xf>
    <xf numFmtId="0" fontId="4" fillId="7" borderId="16" xfId="0" applyFont="1" applyFill="1" applyBorder="1" applyAlignment="1">
      <alignment horizontal="left" vertical="center"/>
    </xf>
    <xf numFmtId="0" fontId="6" fillId="0" borderId="16" xfId="0" applyFont="1" applyBorder="1" applyAlignment="1" applyProtection="1">
      <alignment horizontal="left" vertical="center" wrapText="1"/>
      <protection locked="0"/>
    </xf>
    <xf numFmtId="0" fontId="15" fillId="6" borderId="16" xfId="0" applyFont="1" applyFill="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7" fillId="8" borderId="16" xfId="0" applyFont="1" applyFill="1" applyBorder="1" applyAlignment="1" applyProtection="1">
      <alignment horizontal="left" vertical="center" wrapText="1"/>
      <protection locked="0"/>
    </xf>
    <xf numFmtId="0" fontId="16" fillId="8" borderId="16" xfId="0" applyFont="1" applyFill="1" applyBorder="1" applyAlignment="1" applyProtection="1">
      <alignment horizontal="left" vertical="center" wrapText="1"/>
      <protection locked="0"/>
    </xf>
    <xf numFmtId="0" fontId="9" fillId="5" borderId="23" xfId="0" applyFont="1" applyFill="1" applyBorder="1" applyAlignment="1">
      <alignment horizontal="center" vertical="center" wrapText="1" readingOrder="1"/>
    </xf>
    <xf numFmtId="0" fontId="13" fillId="3" borderId="23" xfId="0" applyFont="1" applyFill="1" applyBorder="1" applyAlignment="1">
      <alignment vertical="top" wrapText="1"/>
    </xf>
    <xf numFmtId="0" fontId="4" fillId="2" borderId="24" xfId="0" applyFont="1" applyFill="1" applyBorder="1" applyAlignment="1">
      <alignment horizontal="left" vertical="center"/>
    </xf>
    <xf numFmtId="0" fontId="5" fillId="0" borderId="16" xfId="0" applyFont="1" applyBorder="1" applyAlignment="1" applyProtection="1">
      <alignment horizontal="justify" vertical="center" wrapText="1"/>
      <protection locked="0"/>
    </xf>
    <xf numFmtId="44" fontId="13" fillId="0" borderId="24" xfId="2" applyFont="1" applyFill="1" applyBorder="1" applyAlignment="1" applyProtection="1">
      <alignment horizontal="center" vertical="center" wrapText="1" readingOrder="1"/>
      <protection locked="0"/>
    </xf>
    <xf numFmtId="10" fontId="13" fillId="0" borderId="24" xfId="1" applyNumberFormat="1" applyFont="1" applyFill="1" applyBorder="1" applyAlignment="1" applyProtection="1">
      <alignment horizontal="center" vertical="center" wrapText="1" readingOrder="1"/>
    </xf>
    <xf numFmtId="0" fontId="4" fillId="7" borderId="23" xfId="0" applyFont="1" applyFill="1" applyBorder="1" applyAlignment="1">
      <alignment horizontal="left" vertical="center"/>
    </xf>
    <xf numFmtId="0" fontId="5" fillId="8" borderId="16" xfId="0" applyFont="1" applyFill="1" applyBorder="1" applyAlignment="1" applyProtection="1">
      <alignment horizontal="left" vertical="center" wrapText="1"/>
      <protection locked="0"/>
    </xf>
    <xf numFmtId="0" fontId="8" fillId="0" borderId="16" xfId="0" applyFont="1" applyBorder="1" applyAlignment="1">
      <alignment horizontal="left" vertical="center" wrapText="1"/>
    </xf>
    <xf numFmtId="49" fontId="5" fillId="0" borderId="16" xfId="0" quotePrefix="1" applyNumberFormat="1" applyFont="1" applyBorder="1" applyAlignment="1" applyProtection="1">
      <alignment horizontal="left" vertical="center" wrapText="1"/>
      <protection locked="0"/>
    </xf>
    <xf numFmtId="0" fontId="8" fillId="0" borderId="16" xfId="0" applyFont="1" applyBorder="1" applyAlignment="1">
      <alignment horizontal="center" vertical="center" wrapText="1"/>
    </xf>
  </cellXfs>
  <cellStyles count="3">
    <cellStyle name="Moneda" xfId="2" builtinId="4"/>
    <cellStyle name="Normal" xfId="0" builtinId="0"/>
    <cellStyle name="Porcentaje" xfId="1" builtinId="5"/>
  </cellStyles>
  <dxfs count="45">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14999847407452621"/>
        </right>
        <top style="thin">
          <color theme="0" tint="-0.14999847407452621"/>
        </top>
        <bottom style="thin">
          <color theme="0" tint="-0.14999847407452621"/>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bottom style="thin">
          <color theme="0" tint="-0.499984740745262"/>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499984740745262"/>
        </left>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fill>
        <patternFill patternType="solid">
          <fgColor rgb="FFF5F5F5"/>
          <bgColor theme="2"/>
        </patternFill>
      </fill>
      <alignment horizontal="center" vertical="center" textRotation="0" wrapText="1" indent="0" justifyLastLine="0" shrinkToFit="0" readingOrder="1"/>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499984740745262"/>
        </right>
        <top style="thin">
          <color theme="0" tint="-0.499984740745262"/>
        </top>
        <bottom style="thin">
          <color theme="0" tint="-0.499984740745262"/>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4.9989318521683403E-2"/>
        </left>
        <right style="thin">
          <color theme="0" tint="-0.249977111117893"/>
        </right>
        <top style="thin">
          <color theme="0" tint="-0.34998626667073579"/>
        </top>
        <bottom style="thin">
          <color theme="0" tint="-0.34998626667073579"/>
        </bottom>
        <vertical/>
        <horizontal style="thin">
          <color theme="0" tint="-0.34998626667073579"/>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0" tint="-0.34998626667073579"/>
        </left>
        <right style="thin">
          <color theme="0" tint="-0.249977111117893"/>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2" defaultTableStyle="TableStyleMedium2" defaultPivotStyle="PivotStyleLight16">
    <tableStyle name="Estilo de tabla 1" pivot="0" count="0" xr9:uid="{00000000-0011-0000-FFFF-FFFF00000000}"/>
    <tableStyle name="Invisible" pivot="0" table="0" count="0" xr9:uid="{00000000-0011-0000-FFFF-FFFF01000000}"/>
  </tableStyles>
  <colors>
    <mruColors>
      <color rgb="FFEE2A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3:J29"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tableColumn id="4" xr3:uid="{00000000-0010-0000-0000-000004000000}" name="Financiera_x000a_(B)" dataDxfId="36"/>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tableColumn id="7" xr3:uid="{00000000-0010-0000-0000-000007000000}" name="Física _x000a_(%)_x000a_ G=E/C" dataDxfId="31" dataCellStyle="Porcentaje">
      <calculatedColumnFormula>IF(G24&gt;0,G24/E24,0)</calculatedColumnFormula>
    </tableColumn>
    <tableColumn id="8" xr3:uid="{00000000-0010-0000-0000-000008000000}" name="Financiero _x000a_(%) _x000a_H=F/D" dataDxfId="30">
      <calculatedColumnFormula>IF(H24&gt;0,H24/F24,0)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a16" displayName="Tabla16" ref="A23:J24" totalsRowShown="0" headerRowDxfId="29" dataDxfId="27" headerRowBorderDxfId="28" tableBorderDxfId="26" totalsRowBorderDxfId="25">
  <tableColumns count="10">
    <tableColumn id="1" xr3:uid="{00000000-0010-0000-0100-000001000000}" name="Producto" dataDxfId="24"/>
    <tableColumn id="2" xr3:uid="{00000000-0010-0000-0100-000002000000}" name="Indicador" dataDxfId="23"/>
    <tableColumn id="3" xr3:uid="{00000000-0010-0000-0100-000003000000}" name="Física_x000a_(A)" dataDxfId="22" dataCellStyle="Porcentaje"/>
    <tableColumn id="4" xr3:uid="{00000000-0010-0000-0100-000004000000}" name="Financiera_x000a_(B)" dataDxfId="21"/>
    <tableColumn id="9" xr3:uid="{00000000-0010-0000-0100-000009000000}" name="Física_x000a_(C)" dataDxfId="20" dataCellStyle="Porcentaje"/>
    <tableColumn id="10" xr3:uid="{00000000-0010-0000-0100-00000A000000}" name="Financiera_x000a_(D)" dataDxfId="19"/>
    <tableColumn id="5" xr3:uid="{00000000-0010-0000-0100-000005000000}" name="Física _x000a_(E)" dataDxfId="18" dataCellStyle="Porcentaje"/>
    <tableColumn id="6" xr3:uid="{00000000-0010-0000-0100-000006000000}" name="Financiera _x000a_ (F)" dataDxfId="17"/>
    <tableColumn id="7" xr3:uid="{00000000-0010-0000-0100-000007000000}" name="Física _x000a_(%)_x000a_ G=E/C" dataDxfId="16" dataCellStyle="Porcentaje">
      <calculatedColumnFormula>IF(G24&gt;0,G24/E24,0)</calculatedColumnFormula>
    </tableColumn>
    <tableColumn id="8" xr3:uid="{00000000-0010-0000-0100-000008000000}" name="Financiero _x000a_(%) _x000a_H=F/D" dataDxfId="15">
      <calculatedColumnFormula>IF(H24&gt;0,H24/F24,0)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a18" displayName="Tabla18" ref="A23:J28" totalsRowShown="0" headerRowDxfId="14" dataDxfId="12" headerRowBorderDxfId="13" tableBorderDxfId="11"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tableColumn id="4" xr3:uid="{00000000-0010-0000-0200-000004000000}" name="Financiera_x000a_(B)" dataDxfId="6"/>
    <tableColumn id="9" xr3:uid="{00000000-0010-0000-0200-000009000000}" name="Física_x000a_(C)" dataDxfId="5"/>
    <tableColumn id="10" xr3:uid="{00000000-0010-0000-0200-00000A000000}" name="Financiera_x000a_(D)" dataDxfId="4"/>
    <tableColumn id="5" xr3:uid="{00000000-0010-0000-0200-000005000000}" name="Física _x000a_(E)" dataDxfId="3"/>
    <tableColumn id="6" xr3:uid="{00000000-0010-0000-0200-000006000000}" name="Financiera _x000a_ (F)" dataDxfId="2"/>
    <tableColumn id="7" xr3:uid="{00000000-0010-0000-0200-000007000000}" name="Física _x000a_(%)_x000a_ G=E/C" dataDxfId="1" dataCellStyle="Porcentaje">
      <calculatedColumnFormula>IF(G24&gt;0,G24/E24,0)</calculatedColumnFormula>
    </tableColumn>
    <tableColumn id="8" xr3:uid="{00000000-0010-0000-0200-000008000000}" name="Financiero _x000a_(%) _x000a_H=F/D" dataDxfId="0">
      <calculatedColumnFormula>IF(H24&gt;0,H24/F24,0)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9"/>
  <sheetViews>
    <sheetView view="pageBreakPreview" topLeftCell="A51" zoomScale="87" zoomScaleNormal="90" zoomScaleSheetLayoutView="87" zoomScalePageLayoutView="85" workbookViewId="0">
      <selection activeCell="G65" sqref="G65"/>
    </sheetView>
  </sheetViews>
  <sheetFormatPr baseColWidth="10" defaultColWidth="11.453125" defaultRowHeight="13.5" x14ac:dyDescent="0.25"/>
  <cols>
    <col min="1" max="1" width="33" style="3" customWidth="1"/>
    <col min="2" max="2" width="19.26953125" style="3" bestFit="1" customWidth="1"/>
    <col min="3" max="3" width="12.7265625" style="3" customWidth="1"/>
    <col min="4" max="4" width="18.1796875" style="3" customWidth="1"/>
    <col min="5" max="5" width="12.7265625" style="3" customWidth="1"/>
    <col min="6" max="6" width="18.26953125" style="3" customWidth="1"/>
    <col min="7" max="7" width="12.7265625" style="3" customWidth="1"/>
    <col min="8" max="8" width="16.81640625" style="3" customWidth="1"/>
    <col min="9" max="10" width="12.7265625" style="3" customWidth="1"/>
    <col min="11" max="11" width="11.453125" style="3"/>
    <col min="12" max="12" width="15.7265625" style="2" bestFit="1" customWidth="1"/>
    <col min="13" max="13" width="17.1796875" style="2" bestFit="1" customWidth="1"/>
    <col min="14" max="16384" width="11.453125" style="2"/>
  </cols>
  <sheetData>
    <row r="1" spans="1:11" ht="20.25" customHeight="1" x14ac:dyDescent="0.25">
      <c r="A1" s="122" t="s">
        <v>0</v>
      </c>
      <c r="B1" s="123"/>
      <c r="C1" s="123"/>
      <c r="D1" s="123"/>
      <c r="E1" s="123"/>
      <c r="F1" s="123"/>
      <c r="G1" s="123"/>
      <c r="H1" s="123"/>
      <c r="I1" s="123"/>
      <c r="J1" s="124"/>
      <c r="K1" s="1"/>
    </row>
    <row r="2" spans="1:11" ht="20.25" customHeight="1" x14ac:dyDescent="0.25">
      <c r="A2" s="128" t="s">
        <v>1</v>
      </c>
      <c r="B2" s="129"/>
      <c r="C2" s="129"/>
      <c r="D2" s="129"/>
      <c r="E2" s="129"/>
      <c r="F2" s="129"/>
      <c r="G2" s="129"/>
      <c r="H2" s="129"/>
      <c r="I2" s="129"/>
      <c r="J2" s="130"/>
      <c r="K2" s="1"/>
    </row>
    <row r="3" spans="1:11" ht="19.5" customHeight="1" x14ac:dyDescent="0.25">
      <c r="A3" s="11" t="s">
        <v>2</v>
      </c>
      <c r="B3" s="144" t="s">
        <v>3</v>
      </c>
      <c r="C3" s="144"/>
      <c r="D3" s="144"/>
      <c r="E3" s="144"/>
      <c r="F3" s="144"/>
      <c r="G3" s="144"/>
      <c r="H3" s="144"/>
      <c r="I3" s="144"/>
      <c r="J3" s="144"/>
      <c r="K3" s="1"/>
    </row>
    <row r="4" spans="1:11" ht="18.75" customHeight="1" x14ac:dyDescent="0.3">
      <c r="A4" s="12" t="s">
        <v>4</v>
      </c>
      <c r="B4" s="144" t="s">
        <v>5</v>
      </c>
      <c r="C4" s="144"/>
      <c r="D4" s="144"/>
      <c r="E4" s="144"/>
      <c r="F4" s="144"/>
      <c r="G4" s="144"/>
      <c r="H4" s="144"/>
      <c r="I4" s="144"/>
      <c r="J4" s="144"/>
      <c r="K4" s="1"/>
    </row>
    <row r="5" spans="1:11" ht="18.75" customHeight="1" x14ac:dyDescent="0.3">
      <c r="A5" s="12" t="s">
        <v>6</v>
      </c>
      <c r="B5" s="144" t="s">
        <v>7</v>
      </c>
      <c r="C5" s="144"/>
      <c r="D5" s="144"/>
      <c r="E5" s="144"/>
      <c r="F5" s="144"/>
      <c r="G5" s="144"/>
      <c r="H5" s="144"/>
      <c r="I5" s="144"/>
      <c r="J5" s="144"/>
      <c r="K5" s="1"/>
    </row>
    <row r="6" spans="1:11" ht="51.75" customHeight="1" x14ac:dyDescent="0.25">
      <c r="A6" s="11" t="s">
        <v>8</v>
      </c>
      <c r="B6" s="145" t="s">
        <v>9</v>
      </c>
      <c r="C6" s="145"/>
      <c r="D6" s="145"/>
      <c r="E6" s="145"/>
      <c r="F6" s="145"/>
      <c r="G6" s="145"/>
      <c r="H6" s="145"/>
      <c r="I6" s="145"/>
      <c r="J6" s="145"/>
    </row>
    <row r="7" spans="1:11" ht="57.75" customHeight="1" x14ac:dyDescent="0.25">
      <c r="A7" s="11" t="s">
        <v>10</v>
      </c>
      <c r="B7" s="145" t="s">
        <v>11</v>
      </c>
      <c r="C7" s="145"/>
      <c r="D7" s="145"/>
      <c r="E7" s="145"/>
      <c r="F7" s="145"/>
      <c r="G7" s="145"/>
      <c r="H7" s="145"/>
      <c r="I7" s="145"/>
      <c r="J7" s="145"/>
    </row>
    <row r="8" spans="1:11" ht="19.5" customHeight="1" x14ac:dyDescent="0.25">
      <c r="A8" s="122" t="s">
        <v>12</v>
      </c>
      <c r="B8" s="123"/>
      <c r="C8" s="123"/>
      <c r="D8" s="123"/>
      <c r="E8" s="123"/>
      <c r="F8" s="123"/>
      <c r="G8" s="123"/>
      <c r="H8" s="123"/>
      <c r="I8" s="123"/>
      <c r="J8" s="124"/>
    </row>
    <row r="9" spans="1:11" ht="21" customHeight="1" x14ac:dyDescent="0.25">
      <c r="A9" s="11" t="s">
        <v>13</v>
      </c>
      <c r="B9" s="4">
        <v>1</v>
      </c>
      <c r="C9" s="146" t="str">
        <f>IFERROR(VLOOKUP(B9,'[1]Validacion datos'!A2:B5,2,FALSE),"")</f>
        <v>DESARROLLO INSTITUCIONAL</v>
      </c>
      <c r="D9" s="146"/>
      <c r="E9" s="146"/>
      <c r="F9" s="146"/>
      <c r="G9" s="146"/>
      <c r="H9" s="146"/>
      <c r="I9" s="146"/>
      <c r="J9" s="146"/>
    </row>
    <row r="10" spans="1:11" ht="17.25" customHeight="1" x14ac:dyDescent="0.25">
      <c r="A10" s="11" t="s">
        <v>14</v>
      </c>
      <c r="B10" s="5">
        <v>1.2</v>
      </c>
      <c r="C10" s="146" t="str">
        <f>IFERROR(VLOOKUP(B10,'[1]Validacion datos'!A8:B26,2,FALSE),"")</f>
        <v>Imperio de la ley y seguridad ciudadana</v>
      </c>
      <c r="D10" s="146"/>
      <c r="E10" s="146"/>
      <c r="F10" s="146"/>
      <c r="G10" s="146"/>
      <c r="H10" s="146"/>
      <c r="I10" s="146"/>
      <c r="J10" s="146"/>
    </row>
    <row r="11" spans="1:11" ht="63.75" customHeight="1" x14ac:dyDescent="0.25">
      <c r="A11" s="11" t="s">
        <v>15</v>
      </c>
      <c r="B11" s="6" t="s">
        <v>16</v>
      </c>
      <c r="C11" s="125"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26"/>
      <c r="E11" s="126"/>
      <c r="F11" s="126"/>
      <c r="G11" s="126"/>
      <c r="H11" s="126"/>
      <c r="I11" s="126"/>
      <c r="J11" s="127"/>
    </row>
    <row r="12" spans="1:11" ht="15" x14ac:dyDescent="0.25">
      <c r="A12" s="122" t="s">
        <v>17</v>
      </c>
      <c r="B12" s="123"/>
      <c r="C12" s="123"/>
      <c r="D12" s="123"/>
      <c r="E12" s="123"/>
      <c r="F12" s="123"/>
      <c r="G12" s="123"/>
      <c r="H12" s="123"/>
      <c r="I12" s="123"/>
      <c r="J12" s="124"/>
    </row>
    <row r="13" spans="1:11" ht="21.75" customHeight="1" x14ac:dyDescent="0.25">
      <c r="A13" s="11" t="s">
        <v>18</v>
      </c>
      <c r="B13" s="132" t="s">
        <v>19</v>
      </c>
      <c r="C13" s="132"/>
      <c r="D13" s="132"/>
      <c r="E13" s="132"/>
      <c r="F13" s="132"/>
      <c r="G13" s="132"/>
      <c r="H13" s="132"/>
      <c r="I13" s="132"/>
      <c r="J13" s="133"/>
    </row>
    <row r="14" spans="1:11" ht="105.5" customHeight="1" x14ac:dyDescent="0.25">
      <c r="A14" s="13" t="s">
        <v>20</v>
      </c>
      <c r="B14" s="132" t="s">
        <v>21</v>
      </c>
      <c r="C14" s="132"/>
      <c r="D14" s="132"/>
      <c r="E14" s="132"/>
      <c r="F14" s="132"/>
      <c r="G14" s="132"/>
      <c r="H14" s="132"/>
      <c r="I14" s="132"/>
      <c r="J14" s="133"/>
    </row>
    <row r="15" spans="1:11" ht="39" customHeight="1" x14ac:dyDescent="0.25">
      <c r="A15" s="13" t="s">
        <v>22</v>
      </c>
      <c r="B15" s="132" t="s">
        <v>23</v>
      </c>
      <c r="C15" s="132"/>
      <c r="D15" s="132"/>
      <c r="E15" s="132"/>
      <c r="F15" s="132"/>
      <c r="G15" s="132"/>
      <c r="H15" s="132"/>
      <c r="I15" s="132"/>
      <c r="J15" s="133"/>
    </row>
    <row r="16" spans="1:11" ht="43.5" customHeight="1" x14ac:dyDescent="0.25">
      <c r="A16" s="13" t="s">
        <v>24</v>
      </c>
      <c r="B16" s="132" t="s">
        <v>25</v>
      </c>
      <c r="C16" s="132"/>
      <c r="D16" s="132"/>
      <c r="E16" s="132"/>
      <c r="F16" s="132"/>
      <c r="G16" s="132"/>
      <c r="H16" s="132"/>
      <c r="I16" s="132"/>
      <c r="J16" s="133"/>
      <c r="K16" s="1"/>
    </row>
    <row r="17" spans="1:12" ht="20.25" customHeight="1" x14ac:dyDescent="0.25">
      <c r="A17" s="122" t="s">
        <v>26</v>
      </c>
      <c r="B17" s="123"/>
      <c r="C17" s="123"/>
      <c r="D17" s="123"/>
      <c r="E17" s="123"/>
      <c r="F17" s="123"/>
      <c r="G17" s="123"/>
      <c r="H17" s="123"/>
      <c r="I17" s="123"/>
      <c r="J17" s="124"/>
    </row>
    <row r="18" spans="1:12" ht="16.5" customHeight="1" x14ac:dyDescent="0.25">
      <c r="A18" s="128" t="s">
        <v>27</v>
      </c>
      <c r="B18" s="129"/>
      <c r="C18" s="129"/>
      <c r="D18" s="129"/>
      <c r="E18" s="129"/>
      <c r="F18" s="129"/>
      <c r="G18" s="129"/>
      <c r="H18" s="129"/>
      <c r="I18" s="129"/>
      <c r="J18" s="130"/>
      <c r="K18" s="1"/>
    </row>
    <row r="19" spans="1:12" ht="36.75" customHeight="1" x14ac:dyDescent="0.25">
      <c r="A19" s="131" t="s">
        <v>28</v>
      </c>
      <c r="B19" s="131"/>
      <c r="C19" s="131" t="s">
        <v>29</v>
      </c>
      <c r="D19" s="131"/>
      <c r="E19" s="131"/>
      <c r="F19" s="131" t="s">
        <v>30</v>
      </c>
      <c r="G19" s="131"/>
      <c r="H19" s="131"/>
      <c r="I19" s="131" t="s">
        <v>31</v>
      </c>
      <c r="J19" s="131"/>
    </row>
    <row r="20" spans="1:12" ht="28.5" customHeight="1" x14ac:dyDescent="0.25">
      <c r="A20" s="134">
        <v>712482531</v>
      </c>
      <c r="B20" s="135"/>
      <c r="C20" s="141">
        <f>SUM(D24:D29)</f>
        <v>712482531</v>
      </c>
      <c r="D20" s="142"/>
      <c r="E20" s="143"/>
      <c r="F20" s="141">
        <f>SUM(H24:H29)</f>
        <v>149080436.23000002</v>
      </c>
      <c r="G20" s="142"/>
      <c r="H20" s="143"/>
      <c r="I20" s="136">
        <f>+IF(F20&gt;0,F20/C20,0)</f>
        <v>0.20924083011657729</v>
      </c>
      <c r="J20" s="137"/>
    </row>
    <row r="21" spans="1:12" ht="20.25" customHeight="1" x14ac:dyDescent="0.25">
      <c r="A21" s="128" t="s">
        <v>32</v>
      </c>
      <c r="B21" s="129"/>
      <c r="C21" s="129"/>
      <c r="D21" s="129"/>
      <c r="E21" s="129"/>
      <c r="F21" s="129"/>
      <c r="G21" s="129"/>
      <c r="H21" s="129"/>
      <c r="I21" s="129"/>
      <c r="J21" s="130"/>
      <c r="K21" s="1"/>
    </row>
    <row r="22" spans="1:12" ht="50.25" customHeight="1" x14ac:dyDescent="0.3">
      <c r="A22" s="14"/>
      <c r="B22" s="15"/>
      <c r="C22" s="138" t="s">
        <v>33</v>
      </c>
      <c r="D22" s="139"/>
      <c r="E22" s="138" t="s">
        <v>34</v>
      </c>
      <c r="F22" s="139"/>
      <c r="G22" s="138" t="s">
        <v>35</v>
      </c>
      <c r="H22" s="138"/>
      <c r="I22" s="138" t="s">
        <v>36</v>
      </c>
      <c r="J22" s="140"/>
    </row>
    <row r="23" spans="1:12" ht="40.5" x14ac:dyDescent="0.25">
      <c r="A23" s="7" t="s">
        <v>37</v>
      </c>
      <c r="B23" s="8" t="s">
        <v>38</v>
      </c>
      <c r="C23" s="71" t="s">
        <v>39</v>
      </c>
      <c r="D23" s="71" t="s">
        <v>40</v>
      </c>
      <c r="E23" s="8" t="s">
        <v>41</v>
      </c>
      <c r="F23" s="8" t="s">
        <v>42</v>
      </c>
      <c r="G23" s="8" t="s">
        <v>43</v>
      </c>
      <c r="H23" s="8" t="s">
        <v>44</v>
      </c>
      <c r="I23" s="8" t="s">
        <v>45</v>
      </c>
      <c r="J23" s="9" t="s">
        <v>46</v>
      </c>
    </row>
    <row r="24" spans="1:12" ht="40.5" x14ac:dyDescent="0.35">
      <c r="A24" s="72" t="s">
        <v>47</v>
      </c>
      <c r="B24" s="69" t="s">
        <v>48</v>
      </c>
      <c r="C24" s="73" t="s">
        <v>48</v>
      </c>
      <c r="D24" s="16">
        <v>200821317</v>
      </c>
      <c r="E24" s="66" t="s">
        <v>48</v>
      </c>
      <c r="F24" s="17">
        <v>0</v>
      </c>
      <c r="G24" s="18" t="s">
        <v>48</v>
      </c>
      <c r="H24" s="100">
        <v>32075095</v>
      </c>
      <c r="I24" s="19" t="s">
        <v>48</v>
      </c>
      <c r="J24" s="20" t="e">
        <f t="shared" ref="J24:J29" si="0">IF(H24&gt;0,H24/F24,0)</f>
        <v>#DIV/0!</v>
      </c>
      <c r="K24" s="86"/>
      <c r="L24" s="80"/>
    </row>
    <row r="25" spans="1:12" ht="52.5" customHeight="1" x14ac:dyDescent="0.25">
      <c r="A25" s="72" t="s">
        <v>49</v>
      </c>
      <c r="B25" s="69" t="s">
        <v>50</v>
      </c>
      <c r="C25" s="94">
        <v>54</v>
      </c>
      <c r="D25" s="16">
        <v>39266824</v>
      </c>
      <c r="E25" s="96">
        <v>15</v>
      </c>
      <c r="F25" s="97">
        <v>7458410.5</v>
      </c>
      <c r="G25" s="84">
        <v>15</v>
      </c>
      <c r="H25" s="101">
        <v>14680500.84</v>
      </c>
      <c r="I25" s="19">
        <f>IF(G25&gt;0,G25/E25,0)</f>
        <v>1</v>
      </c>
      <c r="J25" s="20">
        <f t="shared" si="0"/>
        <v>1.9683149432442744</v>
      </c>
      <c r="K25" s="86"/>
    </row>
    <row r="26" spans="1:12" ht="57" customHeight="1" x14ac:dyDescent="0.35">
      <c r="A26" s="72" t="s">
        <v>51</v>
      </c>
      <c r="B26" s="69" t="s">
        <v>52</v>
      </c>
      <c r="C26" s="95">
        <v>45040</v>
      </c>
      <c r="D26" s="16">
        <v>176452064</v>
      </c>
      <c r="E26" s="96">
        <v>12540</v>
      </c>
      <c r="F26" s="98">
        <v>32428653</v>
      </c>
      <c r="G26" s="84">
        <v>12793</v>
      </c>
      <c r="H26" s="100">
        <v>46391317.719999999</v>
      </c>
      <c r="I26" s="19">
        <f>IF(G26&gt;0,G26/E26,0)</f>
        <v>1.0201754385964912</v>
      </c>
      <c r="J26" s="20">
        <f t="shared" si="0"/>
        <v>1.4305656704273224</v>
      </c>
      <c r="K26" s="86"/>
      <c r="L26" s="80"/>
    </row>
    <row r="27" spans="1:12" ht="76.5" customHeight="1" x14ac:dyDescent="0.25">
      <c r="A27" s="72" t="s">
        <v>53</v>
      </c>
      <c r="B27" s="69" t="s">
        <v>54</v>
      </c>
      <c r="C27" s="95">
        <v>64</v>
      </c>
      <c r="D27" s="16">
        <v>71272576</v>
      </c>
      <c r="E27" s="81">
        <v>0</v>
      </c>
      <c r="F27" s="99">
        <v>15601092.75</v>
      </c>
      <c r="G27" s="84">
        <v>0</v>
      </c>
      <c r="H27" s="100">
        <v>15306357</v>
      </c>
      <c r="I27" s="19">
        <f>IF(G27&gt;0,G27/E27,0)</f>
        <v>0</v>
      </c>
      <c r="J27" s="20">
        <f t="shared" si="0"/>
        <v>0.9811080060401538</v>
      </c>
      <c r="K27" s="86"/>
    </row>
    <row r="28" spans="1:12" ht="57.75" customHeight="1" x14ac:dyDescent="0.35">
      <c r="A28" s="72" t="s">
        <v>55</v>
      </c>
      <c r="B28" s="69" t="s">
        <v>56</v>
      </c>
      <c r="C28" s="67">
        <v>3</v>
      </c>
      <c r="D28" s="16">
        <v>143430049</v>
      </c>
      <c r="E28" s="82">
        <v>1</v>
      </c>
      <c r="F28" s="99">
        <v>37738465.25</v>
      </c>
      <c r="G28" s="84">
        <v>1</v>
      </c>
      <c r="H28" s="100">
        <v>33850148.109999999</v>
      </c>
      <c r="I28" s="19">
        <f>IF(G28&gt;0,G28/E28,0)</f>
        <v>1</v>
      </c>
      <c r="J28" s="20">
        <f t="shared" si="0"/>
        <v>0.89696673899583135</v>
      </c>
      <c r="K28" s="86"/>
      <c r="L28" s="80"/>
    </row>
    <row r="29" spans="1:12" ht="67.5" x14ac:dyDescent="0.35">
      <c r="A29" s="88" t="s">
        <v>57</v>
      </c>
      <c r="B29" s="70" t="s">
        <v>58</v>
      </c>
      <c r="C29" s="68">
        <v>1</v>
      </c>
      <c r="D29" s="16">
        <v>81239701</v>
      </c>
      <c r="E29" s="83">
        <v>0</v>
      </c>
      <c r="F29" s="99">
        <v>17288632.5</v>
      </c>
      <c r="G29" s="85">
        <v>0</v>
      </c>
      <c r="H29" s="102">
        <v>6777017.5599999996</v>
      </c>
      <c r="I29" s="38">
        <f>IF(G29&gt;0,G29/E29,0)</f>
        <v>0</v>
      </c>
      <c r="J29" s="39">
        <f t="shared" si="0"/>
        <v>0.39199268999442261</v>
      </c>
      <c r="K29" s="86"/>
      <c r="L29" s="80"/>
    </row>
    <row r="30" spans="1:12" ht="22.5" customHeight="1" x14ac:dyDescent="0.25">
      <c r="A30" s="108" t="s">
        <v>59</v>
      </c>
      <c r="B30" s="108"/>
      <c r="C30" s="109"/>
      <c r="D30" s="109"/>
      <c r="E30" s="108"/>
      <c r="F30" s="108"/>
      <c r="G30" s="108"/>
      <c r="H30" s="108"/>
      <c r="I30" s="108"/>
      <c r="J30" s="108"/>
    </row>
    <row r="31" spans="1:12" ht="15" x14ac:dyDescent="0.25">
      <c r="A31" s="114" t="s">
        <v>60</v>
      </c>
      <c r="B31" s="114"/>
      <c r="C31" s="114"/>
      <c r="D31" s="114"/>
      <c r="E31" s="114"/>
      <c r="F31" s="114"/>
      <c r="G31" s="114"/>
      <c r="H31" s="114"/>
      <c r="I31" s="114"/>
      <c r="J31" s="114"/>
      <c r="K31" s="1"/>
    </row>
    <row r="32" spans="1:12" ht="18.75" customHeight="1" x14ac:dyDescent="0.25">
      <c r="A32" s="62" t="s">
        <v>61</v>
      </c>
      <c r="B32" s="110" t="str">
        <f>+A25</f>
        <v>6105- Negocios que comercializan armas de fuego controlados y regulados en sus operaciones.</v>
      </c>
      <c r="C32" s="110"/>
      <c r="D32" s="110"/>
      <c r="E32" s="110"/>
      <c r="F32" s="110"/>
      <c r="G32" s="110"/>
      <c r="H32" s="110"/>
      <c r="I32" s="110"/>
      <c r="J32" s="110"/>
    </row>
    <row r="33" spans="1:10" ht="45" customHeight="1" x14ac:dyDescent="0.25">
      <c r="A33" s="63" t="s">
        <v>62</v>
      </c>
      <c r="B33" s="115" t="s">
        <v>63</v>
      </c>
      <c r="C33" s="115"/>
      <c r="D33" s="115"/>
      <c r="E33" s="115"/>
      <c r="F33" s="115"/>
      <c r="G33" s="115"/>
      <c r="H33" s="115"/>
      <c r="I33" s="115"/>
      <c r="J33" s="115"/>
    </row>
    <row r="34" spans="1:10" ht="38.25" customHeight="1" x14ac:dyDescent="0.25">
      <c r="A34" s="63" t="s">
        <v>64</v>
      </c>
      <c r="B34" s="113" t="s">
        <v>104</v>
      </c>
      <c r="C34" s="113"/>
      <c r="D34" s="113"/>
      <c r="E34" s="113"/>
      <c r="F34" s="113"/>
      <c r="G34" s="113"/>
      <c r="H34" s="113"/>
      <c r="I34" s="113"/>
      <c r="J34" s="113"/>
    </row>
    <row r="35" spans="1:10" ht="80.25" customHeight="1" x14ac:dyDescent="0.25">
      <c r="A35" s="103" t="s">
        <v>65</v>
      </c>
      <c r="B35" s="116" t="s">
        <v>120</v>
      </c>
      <c r="C35" s="117"/>
      <c r="D35" s="117"/>
      <c r="E35" s="117"/>
      <c r="F35" s="117"/>
      <c r="G35" s="117"/>
      <c r="H35" s="117"/>
      <c r="I35" s="117"/>
      <c r="J35" s="118"/>
    </row>
    <row r="36" spans="1:10" ht="18.75" customHeight="1" x14ac:dyDescent="0.25">
      <c r="A36" s="62" t="s">
        <v>61</v>
      </c>
      <c r="B36" s="110" t="str">
        <f>+A26</f>
        <v>6864- Personas físicas y jurídicas con derecho de tenencia y porte de armas de fuego reguladas.</v>
      </c>
      <c r="C36" s="110"/>
      <c r="D36" s="110"/>
      <c r="E36" s="110"/>
      <c r="F36" s="110"/>
      <c r="G36" s="110"/>
      <c r="H36" s="110"/>
      <c r="I36" s="110"/>
      <c r="J36" s="110"/>
    </row>
    <row r="37" spans="1:10" ht="39" customHeight="1" x14ac:dyDescent="0.25">
      <c r="A37" s="63" t="s">
        <v>62</v>
      </c>
      <c r="B37" s="111" t="s">
        <v>66</v>
      </c>
      <c r="C37" s="111"/>
      <c r="D37" s="111"/>
      <c r="E37" s="111"/>
      <c r="F37" s="111"/>
      <c r="G37" s="111"/>
      <c r="H37" s="111"/>
      <c r="I37" s="111"/>
      <c r="J37" s="111"/>
    </row>
    <row r="38" spans="1:10" ht="33" customHeight="1" x14ac:dyDescent="0.25">
      <c r="A38" s="63" t="s">
        <v>64</v>
      </c>
      <c r="B38" s="112" t="s">
        <v>119</v>
      </c>
      <c r="C38" s="120"/>
      <c r="D38" s="120"/>
      <c r="E38" s="120"/>
      <c r="F38" s="120"/>
      <c r="G38" s="120"/>
      <c r="H38" s="120"/>
      <c r="I38" s="120"/>
      <c r="J38" s="120"/>
    </row>
    <row r="39" spans="1:10" ht="132" customHeight="1" x14ac:dyDescent="0.25">
      <c r="A39" s="103" t="s">
        <v>65</v>
      </c>
      <c r="B39" s="112" t="s">
        <v>105</v>
      </c>
      <c r="C39" s="112"/>
      <c r="D39" s="112"/>
      <c r="E39" s="112"/>
      <c r="F39" s="112"/>
      <c r="G39" s="112"/>
      <c r="H39" s="112"/>
      <c r="I39" s="112"/>
      <c r="J39" s="112"/>
    </row>
    <row r="40" spans="1:10" ht="19.5" customHeight="1" x14ac:dyDescent="0.25">
      <c r="A40" s="62" t="s">
        <v>61</v>
      </c>
      <c r="B40" s="110" t="str">
        <f>+A27</f>
        <v>7744- Empresas de manipulación de productos pirotécnicos y químicos reguladas.</v>
      </c>
      <c r="C40" s="110"/>
      <c r="D40" s="110"/>
      <c r="E40" s="110"/>
      <c r="F40" s="110"/>
      <c r="G40" s="110"/>
      <c r="H40" s="110"/>
      <c r="I40" s="110"/>
      <c r="J40" s="110"/>
    </row>
    <row r="41" spans="1:10" ht="42" customHeight="1" x14ac:dyDescent="0.25">
      <c r="A41" s="63" t="s">
        <v>62</v>
      </c>
      <c r="B41" s="111" t="s">
        <v>67</v>
      </c>
      <c r="C41" s="111"/>
      <c r="D41" s="111"/>
      <c r="E41" s="111"/>
      <c r="F41" s="111"/>
      <c r="G41" s="111"/>
      <c r="H41" s="111"/>
      <c r="I41" s="111"/>
      <c r="J41" s="111"/>
    </row>
    <row r="42" spans="1:10" ht="128.15" customHeight="1" x14ac:dyDescent="0.25">
      <c r="A42" s="63" t="s">
        <v>64</v>
      </c>
      <c r="B42" s="112" t="s">
        <v>106</v>
      </c>
      <c r="C42" s="112"/>
      <c r="D42" s="112"/>
      <c r="E42" s="112"/>
      <c r="F42" s="112"/>
      <c r="G42" s="112"/>
      <c r="H42" s="112"/>
      <c r="I42" s="112"/>
      <c r="J42" s="112"/>
    </row>
    <row r="43" spans="1:10" ht="44.5" customHeight="1" x14ac:dyDescent="0.25">
      <c r="A43" s="103" t="s">
        <v>65</v>
      </c>
      <c r="B43" s="113" t="s">
        <v>107</v>
      </c>
      <c r="C43" s="113"/>
      <c r="D43" s="113"/>
      <c r="E43" s="113"/>
      <c r="F43" s="113"/>
      <c r="G43" s="113"/>
      <c r="H43" s="113"/>
      <c r="I43" s="113"/>
      <c r="J43" s="113"/>
    </row>
    <row r="44" spans="1:10" ht="17.25" customHeight="1" x14ac:dyDescent="0.25">
      <c r="A44" s="62" t="s">
        <v>61</v>
      </c>
      <c r="B44" s="110" t="str">
        <f>+A28</f>
        <v>7896- Población recibe campañas de educación en principios y valores para la convivencia y cultura de paz.</v>
      </c>
      <c r="C44" s="110"/>
      <c r="D44" s="110"/>
      <c r="E44" s="110"/>
      <c r="F44" s="110"/>
      <c r="G44" s="110"/>
      <c r="H44" s="110"/>
      <c r="I44" s="110"/>
      <c r="J44" s="110"/>
    </row>
    <row r="45" spans="1:10" ht="49.5" customHeight="1" x14ac:dyDescent="0.25">
      <c r="A45" s="63" t="s">
        <v>62</v>
      </c>
      <c r="B45" s="111" t="s">
        <v>68</v>
      </c>
      <c r="C45" s="111"/>
      <c r="D45" s="111"/>
      <c r="E45" s="111"/>
      <c r="F45" s="111"/>
      <c r="G45" s="111"/>
      <c r="H45" s="111"/>
      <c r="I45" s="111"/>
      <c r="J45" s="111"/>
    </row>
    <row r="46" spans="1:10" ht="116.5" customHeight="1" x14ac:dyDescent="0.25">
      <c r="A46" s="63" t="s">
        <v>64</v>
      </c>
      <c r="B46" s="112" t="s">
        <v>108</v>
      </c>
      <c r="C46" s="112"/>
      <c r="D46" s="112"/>
      <c r="E46" s="112"/>
      <c r="F46" s="112"/>
      <c r="G46" s="112"/>
      <c r="H46" s="112"/>
      <c r="I46" s="112"/>
      <c r="J46" s="112"/>
    </row>
    <row r="47" spans="1:10" ht="92.15" customHeight="1" x14ac:dyDescent="0.25">
      <c r="A47" s="103" t="s">
        <v>65</v>
      </c>
      <c r="B47" s="113" t="s">
        <v>121</v>
      </c>
      <c r="C47" s="121"/>
      <c r="D47" s="121"/>
      <c r="E47" s="121"/>
      <c r="F47" s="121"/>
      <c r="G47" s="121"/>
      <c r="H47" s="121"/>
      <c r="I47" s="121"/>
      <c r="J47" s="121"/>
    </row>
    <row r="48" spans="1:10" ht="19.5" customHeight="1" x14ac:dyDescent="0.25">
      <c r="A48" s="62" t="s">
        <v>61</v>
      </c>
      <c r="B48" s="110" t="str">
        <f>+A29</f>
        <v>7746- Ciudadanos y extranjeros beneficiados a través de acciones y políticas integral de seguridad ciudadana.</v>
      </c>
      <c r="C48" s="110"/>
      <c r="D48" s="110"/>
      <c r="E48" s="110"/>
      <c r="F48" s="110"/>
      <c r="G48" s="110"/>
      <c r="H48" s="110"/>
      <c r="I48" s="110"/>
      <c r="J48" s="110"/>
    </row>
    <row r="49" spans="1:11" ht="33" customHeight="1" x14ac:dyDescent="0.25">
      <c r="A49" s="63" t="s">
        <v>62</v>
      </c>
      <c r="B49" s="111" t="s">
        <v>69</v>
      </c>
      <c r="C49" s="111"/>
      <c r="D49" s="111"/>
      <c r="E49" s="111"/>
      <c r="F49" s="111"/>
      <c r="G49" s="111"/>
      <c r="H49" s="111"/>
      <c r="I49" s="111"/>
      <c r="J49" s="111"/>
    </row>
    <row r="50" spans="1:11" ht="76.5" customHeight="1" x14ac:dyDescent="0.25">
      <c r="A50" s="63" t="s">
        <v>64</v>
      </c>
      <c r="B50" s="112" t="s">
        <v>109</v>
      </c>
      <c r="C50" s="112"/>
      <c r="D50" s="112"/>
      <c r="E50" s="112"/>
      <c r="F50" s="112"/>
      <c r="G50" s="112"/>
      <c r="H50" s="112"/>
      <c r="I50" s="112"/>
      <c r="J50" s="112"/>
    </row>
    <row r="51" spans="1:11" ht="60" customHeight="1" x14ac:dyDescent="0.25">
      <c r="A51" s="103" t="s">
        <v>65</v>
      </c>
      <c r="B51" s="112" t="s">
        <v>122</v>
      </c>
      <c r="C51" s="112"/>
      <c r="D51" s="112"/>
      <c r="E51" s="112"/>
      <c r="F51" s="112"/>
      <c r="G51" s="112"/>
      <c r="H51" s="112"/>
      <c r="I51" s="112"/>
      <c r="J51" s="112"/>
    </row>
    <row r="52" spans="1:11" ht="19.5" customHeight="1" x14ac:dyDescent="0.25">
      <c r="A52" s="108" t="s">
        <v>70</v>
      </c>
      <c r="B52" s="108"/>
      <c r="C52" s="108"/>
      <c r="D52" s="108"/>
      <c r="E52" s="108"/>
      <c r="F52" s="108"/>
      <c r="G52" s="108"/>
      <c r="H52" s="108"/>
      <c r="I52" s="108"/>
      <c r="J52" s="108"/>
    </row>
    <row r="53" spans="1:11" ht="15.75" customHeight="1" x14ac:dyDescent="0.25">
      <c r="A53" s="114" t="s">
        <v>71</v>
      </c>
      <c r="B53" s="114"/>
      <c r="C53" s="114"/>
      <c r="D53" s="114"/>
      <c r="E53" s="114"/>
      <c r="F53" s="114"/>
      <c r="G53" s="114"/>
      <c r="H53" s="114"/>
      <c r="I53" s="114"/>
      <c r="J53" s="114"/>
      <c r="K53" s="1"/>
    </row>
    <row r="54" spans="1:11" ht="11.25" customHeight="1" x14ac:dyDescent="0.25">
      <c r="A54" s="119"/>
      <c r="B54" s="119"/>
      <c r="C54" s="119"/>
      <c r="D54" s="119"/>
      <c r="E54" s="119"/>
      <c r="F54" s="119"/>
      <c r="G54" s="119"/>
      <c r="H54" s="119"/>
      <c r="I54" s="119"/>
      <c r="J54" s="119"/>
    </row>
    <row r="55" spans="1:11" ht="12" customHeight="1" x14ac:dyDescent="0.3">
      <c r="A55" s="23"/>
      <c r="B55" s="23"/>
      <c r="C55" s="23"/>
      <c r="D55" s="23"/>
      <c r="E55" s="23"/>
      <c r="F55" s="23"/>
      <c r="G55" s="23"/>
      <c r="H55" s="23"/>
      <c r="I55" s="23"/>
    </row>
    <row r="56" spans="1:11" ht="14.5" thickBot="1" x14ac:dyDescent="0.35">
      <c r="A56" s="21" t="s">
        <v>72</v>
      </c>
      <c r="B56" s="22">
        <f>+A20</f>
        <v>712482531</v>
      </c>
      <c r="C56" s="23"/>
      <c r="D56" s="105"/>
      <c r="E56" s="105"/>
      <c r="F56" s="105"/>
      <c r="G56" s="23"/>
      <c r="H56" s="105"/>
      <c r="I56" s="105"/>
      <c r="J56" s="105"/>
    </row>
    <row r="57" spans="1:11" ht="14" x14ac:dyDescent="0.3">
      <c r="A57" s="21" t="s">
        <v>73</v>
      </c>
      <c r="B57" s="22">
        <f>+C20</f>
        <v>712482531</v>
      </c>
      <c r="C57" s="23"/>
      <c r="D57" s="106" t="s">
        <v>74</v>
      </c>
      <c r="E57" s="106"/>
      <c r="F57" s="106"/>
      <c r="G57" s="74"/>
      <c r="H57" s="106" t="s">
        <v>75</v>
      </c>
      <c r="I57" s="106"/>
      <c r="J57" s="106"/>
    </row>
    <row r="58" spans="1:11" ht="14" x14ac:dyDescent="0.3">
      <c r="A58" s="21" t="s">
        <v>76</v>
      </c>
      <c r="B58" s="22">
        <f>+F20</f>
        <v>149080436.23000002</v>
      </c>
      <c r="C58" s="23"/>
      <c r="D58" s="107" t="s">
        <v>77</v>
      </c>
      <c r="E58" s="107"/>
      <c r="F58" s="107"/>
      <c r="G58" s="74"/>
      <c r="H58" s="107" t="s">
        <v>78</v>
      </c>
      <c r="I58" s="107"/>
      <c r="J58" s="107"/>
    </row>
    <row r="59" spans="1:11" ht="14" x14ac:dyDescent="0.3">
      <c r="A59" s="23"/>
      <c r="B59" s="23"/>
      <c r="C59" s="23"/>
      <c r="D59" s="23"/>
      <c r="E59" s="23"/>
      <c r="F59" s="23"/>
      <c r="G59" s="23"/>
      <c r="H59" s="23"/>
      <c r="I59" s="23"/>
    </row>
  </sheetData>
  <mergeCells count="62">
    <mergeCell ref="A1:J1"/>
    <mergeCell ref="A2:J2"/>
    <mergeCell ref="B13:J13"/>
    <mergeCell ref="B14:J14"/>
    <mergeCell ref="B15:J15"/>
    <mergeCell ref="B3:J3"/>
    <mergeCell ref="B6:J6"/>
    <mergeCell ref="B7:J7"/>
    <mergeCell ref="A8:J8"/>
    <mergeCell ref="C9:J9"/>
    <mergeCell ref="B4:J4"/>
    <mergeCell ref="B5:J5"/>
    <mergeCell ref="C10:J10"/>
    <mergeCell ref="A20:B20"/>
    <mergeCell ref="I20:J20"/>
    <mergeCell ref="C22:D22"/>
    <mergeCell ref="G22:H22"/>
    <mergeCell ref="I22:J22"/>
    <mergeCell ref="C20:E20"/>
    <mergeCell ref="F20:H20"/>
    <mergeCell ref="E22:F22"/>
    <mergeCell ref="A21:J21"/>
    <mergeCell ref="A17:J17"/>
    <mergeCell ref="C11:J11"/>
    <mergeCell ref="A12:J12"/>
    <mergeCell ref="A18:J18"/>
    <mergeCell ref="A19:B19"/>
    <mergeCell ref="I19:J19"/>
    <mergeCell ref="C19:E19"/>
    <mergeCell ref="F19:H19"/>
    <mergeCell ref="B16:J16"/>
    <mergeCell ref="A52:J52"/>
    <mergeCell ref="A53:J53"/>
    <mergeCell ref="A54:J54"/>
    <mergeCell ref="B36:J36"/>
    <mergeCell ref="B37:J37"/>
    <mergeCell ref="B38:J38"/>
    <mergeCell ref="B39:J39"/>
    <mergeCell ref="B44:J44"/>
    <mergeCell ref="B45:J45"/>
    <mergeCell ref="B51:J51"/>
    <mergeCell ref="B46:J46"/>
    <mergeCell ref="B47:J47"/>
    <mergeCell ref="B48:J48"/>
    <mergeCell ref="B49:J49"/>
    <mergeCell ref="B50:J50"/>
    <mergeCell ref="A30:J30"/>
    <mergeCell ref="B40:J40"/>
    <mergeCell ref="B41:J41"/>
    <mergeCell ref="B42:J42"/>
    <mergeCell ref="B43:J43"/>
    <mergeCell ref="A31:J31"/>
    <mergeCell ref="B32:J32"/>
    <mergeCell ref="B33:J33"/>
    <mergeCell ref="B34:J34"/>
    <mergeCell ref="B35:J35"/>
    <mergeCell ref="H56:J56"/>
    <mergeCell ref="H57:J57"/>
    <mergeCell ref="H58:J58"/>
    <mergeCell ref="D57:F57"/>
    <mergeCell ref="D58:F58"/>
    <mergeCell ref="D56:F56"/>
  </mergeCells>
  <phoneticPr fontId="2" type="noConversion"/>
  <dataValidations xWindow="826" yWindow="527" count="16">
    <dataValidation allowBlank="1" showInputMessage="1" showErrorMessage="1" prompt="¿En qué consiste el programa?" sqref="B14:J14" xr:uid="{00000000-0002-0000-0000-000000000000}"/>
    <dataValidation allowBlank="1" showInputMessage="1" showErrorMessage="1" prompt="Presupuesto del programa" sqref="A20:C20 F20" xr:uid="{00000000-0002-0000-0000-000001000000}"/>
    <dataValidation allowBlank="1" showInputMessage="1" showErrorMessage="1" prompt="Oportunidades de mejora identificadas" sqref="A54:J54" xr:uid="{00000000-0002-0000-0000-000002000000}"/>
    <dataValidation allowBlank="1" showInputMessage="1" showErrorMessage="1" prompt="De existir desvío, explicar razones." sqref="B35:J35 B39:J39 B43:J43 B47:J47 B51:J51" xr:uid="{00000000-0002-0000-0000-000003000000}"/>
    <dataValidation allowBlank="1" showInputMessage="1" showErrorMessage="1" prompt="1. Describir lo plasmado en el presupuesto_x000a_2. Describir lo alcanzado en términos financieros y de producción " sqref="B34:J34 B38:J38 B42:J42 B46:J46 B50:J50" xr:uid="{00000000-0002-0000-0000-000004000000}"/>
    <dataValidation allowBlank="1" showInputMessage="1" showErrorMessage="1" prompt="¿En qué consiste el producto? su objetivo" sqref="B33:J33 B37:J37 B41:J41 B45:J45 B49:J49" xr:uid="{00000000-0002-0000-0000-000005000000}"/>
    <dataValidation allowBlank="1" showInputMessage="1" showErrorMessage="1" prompt="Nombre del producto" sqref="B32:J32 B36:J36 B40:J40 B44:J44 B48:J48" xr:uid="{00000000-0002-0000-0000-000006000000}"/>
    <dataValidation allowBlank="1" showInputMessage="1" showErrorMessage="1" prompt="¿A quién va dirigido el programa?, ¿qué característica tiene esta población que requiere ser beneficiada?" sqref="B15:J15" xr:uid="{00000000-0002-0000-0000-000007000000}"/>
    <dataValidation allowBlank="1" showInputMessage="1" prompt="Nombre del capítulo" sqref="B3:J5" xr:uid="{00000000-0002-0000-0000-000008000000}"/>
    <dataValidation allowBlank="1" sqref="A3" xr:uid="{00000000-0002-0000-0000-000009000000}"/>
    <dataValidation allowBlank="1" showInputMessage="1" showErrorMessage="1" prompt="Monto ejecutado en el trimestre" sqref="H23:H29" xr:uid="{00000000-0002-0000-0000-00000A000000}"/>
    <dataValidation allowBlank="1" showInputMessage="1" showErrorMessage="1" prompt="Meta alcanzada en el trimestre" sqref="G23:G29" xr:uid="{00000000-0002-0000-0000-00000B000000}"/>
    <dataValidation allowBlank="1" showInputMessage="1" showErrorMessage="1" prompt="Monto presupuestado para el producto" sqref="F23:F29 D23:D24" xr:uid="{00000000-0002-0000-0000-00000C000000}"/>
    <dataValidation allowBlank="1" showInputMessage="1" showErrorMessage="1" prompt="Meta anual del indicador" sqref="E23:E29 C23:C29" xr:uid="{00000000-0002-0000-0000-00000D000000}"/>
    <dataValidation allowBlank="1" showInputMessage="1" showErrorMessage="1" prompt="Nombre del indicador" sqref="B23:B29" xr:uid="{00000000-0002-0000-0000-00000E000000}"/>
    <dataValidation allowBlank="1" showInputMessage="1" showErrorMessage="1" prompt="Nombre de cada producto" sqref="A23:A29" xr:uid="{00000000-0002-0000-0000-00000F000000}"/>
  </dataValidations>
  <pageMargins left="0.7" right="0.7" top="1.4161764705882354" bottom="0.75" header="0.49821428571428572" footer="0.3"/>
  <pageSetup scale="53" fitToHeight="0" orientation="portrait" r:id="rId1"/>
  <headerFooter>
    <oddHeader>&amp;C&amp;G
&amp;"Verdana,Negrita"&amp;10INFORME DE EVALUACIÓN TRIMESTRAL DE LAS
METAS FÍSICAS-FINANCIERAS
JULIO - SEPTIEMBRE 2025&amp;R&amp;"Verdana,Negrita"&amp;10
INF-PPP-05
Versión: 01</oddHeader>
  </headerFooter>
  <rowBreaks count="1" manualBreakCount="1">
    <brk id="30" max="9" man="1"/>
  </rowBreaks>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9"/>
  <sheetViews>
    <sheetView tabSelected="1" view="pageBreakPreview" zoomScale="70" zoomScaleNormal="90" zoomScaleSheetLayoutView="70" zoomScalePageLayoutView="84" workbookViewId="0">
      <selection activeCell="L8" sqref="L8"/>
    </sheetView>
  </sheetViews>
  <sheetFormatPr baseColWidth="10" defaultColWidth="11.453125" defaultRowHeight="13.5" x14ac:dyDescent="0.25"/>
  <cols>
    <col min="1" max="1" width="33" style="3" customWidth="1"/>
    <col min="2" max="2" width="17.81640625" style="3" bestFit="1" customWidth="1"/>
    <col min="3" max="3" width="12.7265625" style="3" customWidth="1"/>
    <col min="4" max="4" width="16.81640625" style="3" customWidth="1"/>
    <col min="5" max="5" width="12.7265625" style="3" customWidth="1"/>
    <col min="6" max="6" width="20.26953125" style="3" customWidth="1"/>
    <col min="7" max="7" width="12.7265625" style="3" customWidth="1"/>
    <col min="8" max="8" width="15.1796875" style="3" customWidth="1"/>
    <col min="9" max="10" width="12.7265625" style="3" customWidth="1"/>
    <col min="11" max="11" width="11.453125" style="3"/>
    <col min="12" max="12" width="14.1796875" style="2" customWidth="1"/>
    <col min="13" max="16384" width="11.453125" style="2"/>
  </cols>
  <sheetData>
    <row r="1" spans="1:11" ht="19.5" customHeight="1" x14ac:dyDescent="0.25">
      <c r="A1" s="108" t="s">
        <v>0</v>
      </c>
      <c r="B1" s="108"/>
      <c r="C1" s="108"/>
      <c r="D1" s="108"/>
      <c r="E1" s="108"/>
      <c r="F1" s="108"/>
      <c r="G1" s="108"/>
      <c r="H1" s="108"/>
      <c r="I1" s="108"/>
      <c r="J1" s="108"/>
      <c r="K1" s="1"/>
    </row>
    <row r="2" spans="1:11" ht="20.25" customHeight="1" x14ac:dyDescent="0.25">
      <c r="A2" s="114" t="s">
        <v>1</v>
      </c>
      <c r="B2" s="114"/>
      <c r="C2" s="114"/>
      <c r="D2" s="114"/>
      <c r="E2" s="114"/>
      <c r="F2" s="114"/>
      <c r="G2" s="114"/>
      <c r="H2" s="114"/>
      <c r="I2" s="114"/>
      <c r="J2" s="114"/>
      <c r="K2" s="1"/>
    </row>
    <row r="3" spans="1:11" ht="21" customHeight="1" x14ac:dyDescent="0.25">
      <c r="A3" s="52" t="s">
        <v>2</v>
      </c>
      <c r="B3" s="158" t="s">
        <v>3</v>
      </c>
      <c r="C3" s="158"/>
      <c r="D3" s="158"/>
      <c r="E3" s="158"/>
      <c r="F3" s="158"/>
      <c r="G3" s="158"/>
      <c r="H3" s="158"/>
      <c r="I3" s="158"/>
      <c r="J3" s="158"/>
      <c r="K3" s="1"/>
    </row>
    <row r="4" spans="1:11" ht="18" customHeight="1" x14ac:dyDescent="0.3">
      <c r="A4" s="53" t="s">
        <v>4</v>
      </c>
      <c r="B4" s="158" t="s">
        <v>5</v>
      </c>
      <c r="C4" s="158"/>
      <c r="D4" s="158"/>
      <c r="E4" s="158"/>
      <c r="F4" s="158"/>
      <c r="G4" s="158"/>
      <c r="H4" s="158"/>
      <c r="I4" s="158"/>
      <c r="J4" s="158"/>
      <c r="K4" s="1"/>
    </row>
    <row r="5" spans="1:11" ht="19.5" customHeight="1" x14ac:dyDescent="0.3">
      <c r="A5" s="53" t="s">
        <v>6</v>
      </c>
      <c r="B5" s="158" t="s">
        <v>7</v>
      </c>
      <c r="C5" s="158"/>
      <c r="D5" s="158"/>
      <c r="E5" s="158"/>
      <c r="F5" s="158"/>
      <c r="G5" s="158"/>
      <c r="H5" s="158"/>
      <c r="I5" s="158"/>
      <c r="J5" s="158"/>
      <c r="K5" s="1"/>
    </row>
    <row r="6" spans="1:11" ht="54" customHeight="1" x14ac:dyDescent="0.25">
      <c r="A6" s="52" t="s">
        <v>8</v>
      </c>
      <c r="B6" s="111" t="s">
        <v>79</v>
      </c>
      <c r="C6" s="111"/>
      <c r="D6" s="111"/>
      <c r="E6" s="111"/>
      <c r="F6" s="111"/>
      <c r="G6" s="111"/>
      <c r="H6" s="111"/>
      <c r="I6" s="111"/>
      <c r="J6" s="111"/>
    </row>
    <row r="7" spans="1:11" ht="53.25" customHeight="1" x14ac:dyDescent="0.25">
      <c r="A7" s="52" t="s">
        <v>10</v>
      </c>
      <c r="B7" s="111" t="s">
        <v>11</v>
      </c>
      <c r="C7" s="111"/>
      <c r="D7" s="111"/>
      <c r="E7" s="111"/>
      <c r="F7" s="111"/>
      <c r="G7" s="111"/>
      <c r="H7" s="111"/>
      <c r="I7" s="111"/>
      <c r="J7" s="111"/>
    </row>
    <row r="8" spans="1:11" ht="19.5" customHeight="1" x14ac:dyDescent="0.25">
      <c r="A8" s="108" t="s">
        <v>12</v>
      </c>
      <c r="B8" s="108"/>
      <c r="C8" s="108"/>
      <c r="D8" s="108"/>
      <c r="E8" s="108"/>
      <c r="F8" s="108"/>
      <c r="G8" s="108"/>
      <c r="H8" s="108"/>
      <c r="I8" s="108"/>
      <c r="J8" s="108"/>
    </row>
    <row r="9" spans="1:11" ht="20.25" customHeight="1" x14ac:dyDescent="0.25">
      <c r="A9" s="52" t="s">
        <v>13</v>
      </c>
      <c r="B9" s="54">
        <v>1</v>
      </c>
      <c r="C9" s="156" t="str">
        <f>IFERROR(VLOOKUP(B9,'[1]Validacion datos'!A2:B5,2,FALSE),"")</f>
        <v>DESARROLLO INSTITUCIONAL</v>
      </c>
      <c r="D9" s="156"/>
      <c r="E9" s="156"/>
      <c r="F9" s="156"/>
      <c r="G9" s="156"/>
      <c r="H9" s="156"/>
      <c r="I9" s="156"/>
      <c r="J9" s="156"/>
    </row>
    <row r="10" spans="1:11" ht="18" customHeight="1" x14ac:dyDescent="0.25">
      <c r="A10" s="52" t="s">
        <v>14</v>
      </c>
      <c r="B10" s="55">
        <v>1.4</v>
      </c>
      <c r="C10" s="156" t="str">
        <f>IFERROR(VLOOKUP(B10,'[1]Validacion datos'!A8:B26,2,FALSE),"")</f>
        <v>Seguridad y convivencia pacífica</v>
      </c>
      <c r="D10" s="156"/>
      <c r="E10" s="156"/>
      <c r="F10" s="156"/>
      <c r="G10" s="156"/>
      <c r="H10" s="156"/>
      <c r="I10" s="156"/>
      <c r="J10" s="156"/>
    </row>
    <row r="11" spans="1:11" ht="56.25" customHeight="1" x14ac:dyDescent="0.25">
      <c r="A11" s="52" t="s">
        <v>15</v>
      </c>
      <c r="B11" s="56" t="s">
        <v>80</v>
      </c>
      <c r="C11" s="157" t="str">
        <f>IFERROR(VLOOKUP(B11,'[1]Validacion datos'!D8:E64,2,FALSE),"")</f>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
      <c r="D11" s="157"/>
      <c r="E11" s="157"/>
      <c r="F11" s="157"/>
      <c r="G11" s="157"/>
      <c r="H11" s="157"/>
      <c r="I11" s="157"/>
      <c r="J11" s="157"/>
    </row>
    <row r="12" spans="1:11" ht="19.5" customHeight="1" x14ac:dyDescent="0.25">
      <c r="A12" s="108" t="s">
        <v>17</v>
      </c>
      <c r="B12" s="108"/>
      <c r="C12" s="108"/>
      <c r="D12" s="108"/>
      <c r="E12" s="108"/>
      <c r="F12" s="108"/>
      <c r="G12" s="108"/>
      <c r="H12" s="108"/>
      <c r="I12" s="108"/>
      <c r="J12" s="108"/>
    </row>
    <row r="13" spans="1:11" ht="19.5" customHeight="1" x14ac:dyDescent="0.25">
      <c r="A13" s="52" t="s">
        <v>18</v>
      </c>
      <c r="B13" s="111" t="s">
        <v>81</v>
      </c>
      <c r="C13" s="111"/>
      <c r="D13" s="111"/>
      <c r="E13" s="111"/>
      <c r="F13" s="111"/>
      <c r="G13" s="111"/>
      <c r="H13" s="111"/>
      <c r="I13" s="111"/>
      <c r="J13" s="111"/>
    </row>
    <row r="14" spans="1:11" ht="26.25" customHeight="1" x14ac:dyDescent="0.25">
      <c r="A14" s="57" t="s">
        <v>20</v>
      </c>
      <c r="B14" s="111" t="s">
        <v>82</v>
      </c>
      <c r="C14" s="111"/>
      <c r="D14" s="111"/>
      <c r="E14" s="111"/>
      <c r="F14" s="111"/>
      <c r="G14" s="111"/>
      <c r="H14" s="111"/>
      <c r="I14" s="111"/>
      <c r="J14" s="111"/>
    </row>
    <row r="15" spans="1:11" ht="21" customHeight="1" x14ac:dyDescent="0.25">
      <c r="A15" s="57" t="s">
        <v>22</v>
      </c>
      <c r="B15" s="111" t="s">
        <v>83</v>
      </c>
      <c r="C15" s="111"/>
      <c r="D15" s="111"/>
      <c r="E15" s="111"/>
      <c r="F15" s="111"/>
      <c r="G15" s="111"/>
      <c r="H15" s="111"/>
      <c r="I15" s="111"/>
      <c r="J15" s="111"/>
    </row>
    <row r="16" spans="1:11" ht="56.25" customHeight="1" x14ac:dyDescent="0.25">
      <c r="A16" s="57" t="s">
        <v>24</v>
      </c>
      <c r="B16" s="111" t="s">
        <v>84</v>
      </c>
      <c r="C16" s="111"/>
      <c r="D16" s="111"/>
      <c r="E16" s="111"/>
      <c r="F16" s="111"/>
      <c r="G16" s="111"/>
      <c r="H16" s="111"/>
      <c r="I16" s="111"/>
      <c r="J16" s="111"/>
      <c r="K16" s="1"/>
    </row>
    <row r="17" spans="1:12" ht="21" customHeight="1" x14ac:dyDescent="0.25">
      <c r="A17" s="108" t="s">
        <v>26</v>
      </c>
      <c r="B17" s="108"/>
      <c r="C17" s="108"/>
      <c r="D17" s="108"/>
      <c r="E17" s="108"/>
      <c r="F17" s="108"/>
      <c r="G17" s="108"/>
      <c r="H17" s="108"/>
      <c r="I17" s="108"/>
      <c r="J17" s="108"/>
    </row>
    <row r="18" spans="1:12" ht="18.75" customHeight="1" x14ac:dyDescent="0.25">
      <c r="A18" s="114" t="s">
        <v>27</v>
      </c>
      <c r="B18" s="114"/>
      <c r="C18" s="114"/>
      <c r="D18" s="114"/>
      <c r="E18" s="114"/>
      <c r="F18" s="114"/>
      <c r="G18" s="114"/>
      <c r="H18" s="114"/>
      <c r="I18" s="114"/>
      <c r="J18" s="114"/>
      <c r="K18" s="1"/>
    </row>
    <row r="19" spans="1:12" ht="51" customHeight="1" x14ac:dyDescent="0.25">
      <c r="A19" s="131" t="s">
        <v>28</v>
      </c>
      <c r="B19" s="131"/>
      <c r="C19" s="131" t="s">
        <v>29</v>
      </c>
      <c r="D19" s="131"/>
      <c r="E19" s="131"/>
      <c r="F19" s="131" t="s">
        <v>30</v>
      </c>
      <c r="G19" s="131"/>
      <c r="H19" s="131"/>
      <c r="I19" s="131" t="s">
        <v>31</v>
      </c>
      <c r="J19" s="131"/>
    </row>
    <row r="20" spans="1:12" ht="17.25" customHeight="1" x14ac:dyDescent="0.25">
      <c r="A20" s="152">
        <v>103720275</v>
      </c>
      <c r="B20" s="152"/>
      <c r="C20" s="152">
        <f>Tabla16[Financiera
(B)]</f>
        <v>103720275</v>
      </c>
      <c r="D20" s="152"/>
      <c r="E20" s="152"/>
      <c r="F20" s="152">
        <f>Tabla16[Financiera 
 (F)]</f>
        <v>21590948.640000001</v>
      </c>
      <c r="G20" s="152"/>
      <c r="H20" s="152"/>
      <c r="I20" s="153">
        <f>+IF(F20&gt;0,F20/C20,0)</f>
        <v>0.20816516963534853</v>
      </c>
      <c r="J20" s="153"/>
    </row>
    <row r="21" spans="1:12" ht="18" customHeight="1" x14ac:dyDescent="0.25">
      <c r="A21" s="114" t="s">
        <v>32</v>
      </c>
      <c r="B21" s="114"/>
      <c r="C21" s="114"/>
      <c r="D21" s="114"/>
      <c r="E21" s="114"/>
      <c r="F21" s="114"/>
      <c r="G21" s="114"/>
      <c r="H21" s="114"/>
      <c r="I21" s="114"/>
      <c r="J21" s="114"/>
      <c r="K21" s="1"/>
    </row>
    <row r="22" spans="1:12" ht="46.5" customHeight="1" x14ac:dyDescent="0.25">
      <c r="A22" s="65"/>
      <c r="B22" s="64"/>
      <c r="C22" s="154" t="s">
        <v>33</v>
      </c>
      <c r="D22" s="155"/>
      <c r="E22" s="154" t="s">
        <v>34</v>
      </c>
      <c r="F22" s="155"/>
      <c r="G22" s="154" t="s">
        <v>35</v>
      </c>
      <c r="H22" s="154"/>
      <c r="I22" s="154" t="s">
        <v>36</v>
      </c>
      <c r="J22" s="155"/>
    </row>
    <row r="23" spans="1:12" ht="40.5" x14ac:dyDescent="0.25">
      <c r="A23" s="45" t="s">
        <v>37</v>
      </c>
      <c r="B23" s="45" t="s">
        <v>38</v>
      </c>
      <c r="C23" s="45" t="s">
        <v>39</v>
      </c>
      <c r="D23" s="45" t="s">
        <v>40</v>
      </c>
      <c r="E23" s="45" t="s">
        <v>41</v>
      </c>
      <c r="F23" s="45" t="s">
        <v>42</v>
      </c>
      <c r="G23" s="45" t="s">
        <v>43</v>
      </c>
      <c r="H23" s="45" t="s">
        <v>44</v>
      </c>
      <c r="I23" s="45" t="s">
        <v>45</v>
      </c>
      <c r="J23" s="45" t="s">
        <v>46</v>
      </c>
    </row>
    <row r="24" spans="1:12" ht="81" x14ac:dyDescent="0.25">
      <c r="A24" s="58" t="s">
        <v>85</v>
      </c>
      <c r="B24" s="58" t="s">
        <v>86</v>
      </c>
      <c r="C24" s="75">
        <v>1</v>
      </c>
      <c r="D24" s="59">
        <v>103720275</v>
      </c>
      <c r="E24" s="87">
        <v>0</v>
      </c>
      <c r="F24" s="50">
        <v>25389044.5</v>
      </c>
      <c r="G24" s="77">
        <v>0</v>
      </c>
      <c r="H24" s="59">
        <v>21590948.640000001</v>
      </c>
      <c r="I24" s="60">
        <f>IF(G24&gt;0,G24/E24,0)</f>
        <v>0</v>
      </c>
      <c r="J24" s="61">
        <f>IF(H24&gt;0,H24/F24,0)</f>
        <v>0.85040414340917792</v>
      </c>
      <c r="L24" s="89"/>
    </row>
    <row r="25" spans="1:12" ht="18.75" customHeight="1" x14ac:dyDescent="0.25">
      <c r="A25" s="108" t="s">
        <v>59</v>
      </c>
      <c r="B25" s="108"/>
      <c r="C25" s="108"/>
      <c r="D25" s="108"/>
      <c r="E25" s="108"/>
      <c r="F25" s="108"/>
      <c r="G25" s="108"/>
      <c r="H25" s="108"/>
      <c r="I25" s="108"/>
      <c r="J25" s="108"/>
      <c r="L25" s="89"/>
    </row>
    <row r="26" spans="1:12" ht="21" customHeight="1" x14ac:dyDescent="0.25">
      <c r="A26" s="114" t="s">
        <v>60</v>
      </c>
      <c r="B26" s="114"/>
      <c r="C26" s="114"/>
      <c r="D26" s="114"/>
      <c r="E26" s="114"/>
      <c r="F26" s="114"/>
      <c r="G26" s="114"/>
      <c r="H26" s="114"/>
      <c r="I26" s="114"/>
      <c r="J26" s="114"/>
      <c r="K26" s="1"/>
      <c r="L26" s="90"/>
    </row>
    <row r="27" spans="1:12" ht="35.25" customHeight="1" x14ac:dyDescent="0.25">
      <c r="A27" s="62" t="s">
        <v>61</v>
      </c>
      <c r="B27" s="110" t="str">
        <f>+A24</f>
        <v>7749- Extranjeros residentes con estatus migratorio regulados a través de las naturalizaciones</v>
      </c>
      <c r="C27" s="110"/>
      <c r="D27" s="110"/>
      <c r="E27" s="110"/>
      <c r="F27" s="110"/>
      <c r="G27" s="110"/>
      <c r="H27" s="110"/>
      <c r="I27" s="110"/>
      <c r="J27" s="110"/>
    </row>
    <row r="28" spans="1:12" ht="42.75" customHeight="1" x14ac:dyDescent="0.25">
      <c r="A28" s="63" t="s">
        <v>62</v>
      </c>
      <c r="B28" s="111" t="s">
        <v>87</v>
      </c>
      <c r="C28" s="111"/>
      <c r="D28" s="111"/>
      <c r="E28" s="111"/>
      <c r="F28" s="111"/>
      <c r="G28" s="111"/>
      <c r="H28" s="111"/>
      <c r="I28" s="111"/>
      <c r="J28" s="111"/>
    </row>
    <row r="29" spans="1:12" ht="78" customHeight="1" x14ac:dyDescent="0.25">
      <c r="A29" s="63" t="s">
        <v>64</v>
      </c>
      <c r="B29" s="148" t="s">
        <v>110</v>
      </c>
      <c r="C29" s="149"/>
      <c r="D29" s="149"/>
      <c r="E29" s="149"/>
      <c r="F29" s="149"/>
      <c r="G29" s="149"/>
      <c r="H29" s="149"/>
      <c r="I29" s="149"/>
      <c r="J29" s="150"/>
    </row>
    <row r="30" spans="1:12" ht="79.5" customHeight="1" x14ac:dyDescent="0.25">
      <c r="A30" s="78" t="s">
        <v>65</v>
      </c>
      <c r="B30" s="148" t="s">
        <v>111</v>
      </c>
      <c r="C30" s="149"/>
      <c r="D30" s="149"/>
      <c r="E30" s="149"/>
      <c r="F30" s="149"/>
      <c r="G30" s="149"/>
      <c r="H30" s="149"/>
      <c r="I30" s="149"/>
      <c r="J30" s="150"/>
    </row>
    <row r="31" spans="1:12" ht="21.75" customHeight="1" x14ac:dyDescent="0.25">
      <c r="A31" s="108" t="s">
        <v>70</v>
      </c>
      <c r="B31" s="108"/>
      <c r="C31" s="108"/>
      <c r="D31" s="108"/>
      <c r="E31" s="108"/>
      <c r="F31" s="108"/>
      <c r="G31" s="108"/>
      <c r="H31" s="108"/>
      <c r="I31" s="108"/>
      <c r="J31" s="108"/>
    </row>
    <row r="32" spans="1:12" ht="19.5" customHeight="1" x14ac:dyDescent="0.25">
      <c r="A32" s="114" t="s">
        <v>71</v>
      </c>
      <c r="B32" s="114"/>
      <c r="C32" s="114"/>
      <c r="D32" s="114"/>
      <c r="E32" s="114"/>
      <c r="F32" s="114"/>
      <c r="G32" s="114"/>
      <c r="H32" s="114"/>
      <c r="I32" s="114"/>
      <c r="J32" s="114"/>
      <c r="K32" s="1"/>
    </row>
    <row r="33" spans="1:10" ht="27.75" customHeight="1" x14ac:dyDescent="0.25">
      <c r="A33" s="151"/>
      <c r="B33" s="151"/>
      <c r="C33" s="151"/>
      <c r="D33" s="151"/>
      <c r="E33" s="151"/>
      <c r="F33" s="151"/>
      <c r="G33" s="151"/>
      <c r="H33" s="151"/>
      <c r="I33" s="151"/>
      <c r="J33" s="151"/>
    </row>
    <row r="34" spans="1:10" x14ac:dyDescent="0.25">
      <c r="A34" s="10"/>
      <c r="B34" s="10"/>
      <c r="C34" s="10"/>
      <c r="D34" s="10"/>
      <c r="E34" s="10"/>
      <c r="F34" s="10"/>
      <c r="G34" s="10"/>
      <c r="H34" s="10"/>
      <c r="I34" s="10"/>
      <c r="J34" s="10"/>
    </row>
    <row r="35" spans="1:10" ht="14" x14ac:dyDescent="0.3">
      <c r="A35" s="23"/>
      <c r="B35" s="23"/>
      <c r="C35" s="23"/>
      <c r="D35" s="23"/>
      <c r="E35" s="23"/>
      <c r="F35" s="23"/>
      <c r="G35" s="23"/>
      <c r="H35" s="23"/>
      <c r="I35" s="23"/>
    </row>
    <row r="36" spans="1:10" ht="14.5" thickBot="1" x14ac:dyDescent="0.35">
      <c r="A36" s="21" t="s">
        <v>72</v>
      </c>
      <c r="B36" s="22">
        <f>+A20</f>
        <v>103720275</v>
      </c>
      <c r="C36" s="23"/>
      <c r="D36" s="105"/>
      <c r="E36" s="105"/>
      <c r="F36" s="105"/>
      <c r="G36" s="23"/>
      <c r="H36" s="105"/>
      <c r="I36" s="105"/>
      <c r="J36" s="105"/>
    </row>
    <row r="37" spans="1:10" ht="14" x14ac:dyDescent="0.3">
      <c r="A37" s="21" t="s">
        <v>73</v>
      </c>
      <c r="B37" s="22">
        <f>+C20</f>
        <v>103720275</v>
      </c>
      <c r="C37" s="23"/>
      <c r="D37" s="106" t="s">
        <v>74</v>
      </c>
      <c r="E37" s="106"/>
      <c r="F37" s="106"/>
      <c r="G37" s="74"/>
      <c r="H37" s="106" t="s">
        <v>75</v>
      </c>
      <c r="I37" s="106"/>
      <c r="J37" s="106"/>
    </row>
    <row r="38" spans="1:10" ht="14" x14ac:dyDescent="0.3">
      <c r="A38" s="21" t="s">
        <v>76</v>
      </c>
      <c r="B38" s="22">
        <f>+F20</f>
        <v>21590948.640000001</v>
      </c>
      <c r="C38" s="23"/>
      <c r="D38" s="147" t="s">
        <v>77</v>
      </c>
      <c r="E38" s="147"/>
      <c r="F38" s="147"/>
      <c r="G38" s="74"/>
      <c r="H38" s="147" t="s">
        <v>78</v>
      </c>
      <c r="I38" s="147"/>
      <c r="J38" s="147"/>
    </row>
    <row r="39" spans="1:10" ht="14" x14ac:dyDescent="0.3">
      <c r="A39" s="23"/>
      <c r="B39" s="23"/>
      <c r="C39" s="23"/>
      <c r="D39" s="23"/>
      <c r="E39" s="23"/>
      <c r="F39" s="23"/>
      <c r="G39" s="23"/>
      <c r="H39" s="23"/>
      <c r="I39" s="23"/>
    </row>
  </sheetData>
  <mergeCells count="46">
    <mergeCell ref="B5:J5"/>
    <mergeCell ref="A1:J1"/>
    <mergeCell ref="A2:J2"/>
    <mergeCell ref="B3:J3"/>
    <mergeCell ref="B4:J4"/>
    <mergeCell ref="A17:J17"/>
    <mergeCell ref="B6:J6"/>
    <mergeCell ref="B7:J7"/>
    <mergeCell ref="A8:J8"/>
    <mergeCell ref="C9:J9"/>
    <mergeCell ref="C10:J10"/>
    <mergeCell ref="C11:J11"/>
    <mergeCell ref="B13:J13"/>
    <mergeCell ref="B14:J14"/>
    <mergeCell ref="B15:J15"/>
    <mergeCell ref="B16:J16"/>
    <mergeCell ref="A12:J12"/>
    <mergeCell ref="A25:J25"/>
    <mergeCell ref="A18:J18"/>
    <mergeCell ref="A19:B19"/>
    <mergeCell ref="C19:E19"/>
    <mergeCell ref="F19:H19"/>
    <mergeCell ref="I19:J19"/>
    <mergeCell ref="A20:B20"/>
    <mergeCell ref="C20:E20"/>
    <mergeCell ref="F20:H20"/>
    <mergeCell ref="I20:J20"/>
    <mergeCell ref="A21:J21"/>
    <mergeCell ref="C22:D22"/>
    <mergeCell ref="E22:F22"/>
    <mergeCell ref="G22:H22"/>
    <mergeCell ref="I22:J22"/>
    <mergeCell ref="D38:F38"/>
    <mergeCell ref="H36:J36"/>
    <mergeCell ref="H37:J37"/>
    <mergeCell ref="H38:J38"/>
    <mergeCell ref="A26:J26"/>
    <mergeCell ref="B27:J27"/>
    <mergeCell ref="B28:J28"/>
    <mergeCell ref="B29:J29"/>
    <mergeCell ref="B30:J30"/>
    <mergeCell ref="A31:J31"/>
    <mergeCell ref="A32:J32"/>
    <mergeCell ref="A33:J33"/>
    <mergeCell ref="D36:F36"/>
    <mergeCell ref="D37:F37"/>
  </mergeCells>
  <dataValidations xWindow="28" yWindow="325" count="16">
    <dataValidation allowBlank="1" sqref="A3" xr:uid="{00000000-0002-0000-0100-000000000000}"/>
    <dataValidation allowBlank="1" showInputMessage="1" prompt="Nombre del capítulo" sqref="B3:J5" xr:uid="{00000000-0002-0000-0100-000001000000}"/>
    <dataValidation allowBlank="1" showInputMessage="1" showErrorMessage="1" prompt="¿A quién va dirigido el programa?, ¿qué característica tiene esta población que requiere ser beneficiada?" sqref="B15:J15" xr:uid="{00000000-0002-0000-0100-000002000000}"/>
    <dataValidation allowBlank="1" showInputMessage="1" showErrorMessage="1" prompt="Nombre del producto" sqref="B27:J27" xr:uid="{00000000-0002-0000-0100-000003000000}"/>
    <dataValidation allowBlank="1" showInputMessage="1" showErrorMessage="1" prompt="¿En qué consiste el producto? su objetivo" sqref="B28:J28" xr:uid="{00000000-0002-0000-0100-000004000000}"/>
    <dataValidation allowBlank="1" showInputMessage="1" showErrorMessage="1" prompt="1. Describir lo plasmado en el presupuesto_x000a_2. Describir lo alcanzado en términos financieros y de producción " sqref="B29:J29" xr:uid="{00000000-0002-0000-0100-000005000000}"/>
    <dataValidation allowBlank="1" showInputMessage="1" showErrorMessage="1" prompt="De existir desvío, explicar razones." sqref="B30:J30" xr:uid="{00000000-0002-0000-0100-000006000000}"/>
    <dataValidation allowBlank="1" showInputMessage="1" showErrorMessage="1" prompt="Oportunidades de mejora identificadas" sqref="A33:J34" xr:uid="{00000000-0002-0000-0100-000007000000}"/>
    <dataValidation allowBlank="1" showInputMessage="1" showErrorMessage="1" prompt="Presupuesto del programa" sqref="A20:C20 F20" xr:uid="{00000000-0002-0000-0100-000008000000}"/>
    <dataValidation allowBlank="1" showInputMessage="1" showErrorMessage="1" prompt="¿En qué consiste el programa?" sqref="B14:J14" xr:uid="{00000000-0002-0000-0100-000009000000}"/>
    <dataValidation allowBlank="1" showInputMessage="1" showErrorMessage="1" prompt="Nombre de cada producto" sqref="A23:A24" xr:uid="{00000000-0002-0000-0100-00000A000000}"/>
    <dataValidation allowBlank="1" showInputMessage="1" showErrorMessage="1" prompt="Nombre del indicador" sqref="B23:B24" xr:uid="{00000000-0002-0000-0100-00000B000000}"/>
    <dataValidation allowBlank="1" showInputMessage="1" showErrorMessage="1" prompt="Meta anual del indicador" sqref="E23:E24 C23:C24" xr:uid="{00000000-0002-0000-0100-00000C000000}"/>
    <dataValidation allowBlank="1" showInputMessage="1" showErrorMessage="1" prompt="Monto presupuestado para el producto" sqref="F23:F24 D23:D24" xr:uid="{00000000-0002-0000-0100-00000D000000}"/>
    <dataValidation allowBlank="1" showInputMessage="1" showErrorMessage="1" prompt="Meta alcanzada en el trimestre" sqref="G23:G24" xr:uid="{00000000-0002-0000-0100-00000E000000}"/>
    <dataValidation allowBlank="1" showInputMessage="1" showErrorMessage="1" prompt="Monto ejecutado en el trimestre" sqref="H23:H24" xr:uid="{00000000-0002-0000-0100-00000F000000}"/>
  </dataValidations>
  <pageMargins left="0.7" right="0.7" top="1.6176470588235294" bottom="0.75" header="0.22916666666666666" footer="0.3"/>
  <pageSetup scale="54" fitToHeight="0" orientation="portrait" r:id="rId1"/>
  <headerFooter>
    <oddHeader>&amp;C
&amp;G
&amp;"Verdana,Negrita"&amp;10INFORME DE EVALUACIÓN TRIMESTRAL DE LAS
METAS FÍSICAS-FINANCIERAS
JULIO - SEPTIEMBRE 2025&amp;R&amp;"Verdana,Negrita"&amp;10
INF-PPP-05
Versión: 01</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1:K59"/>
  <sheetViews>
    <sheetView view="pageBreakPreview" topLeftCell="A2" zoomScale="85" zoomScaleNormal="90" zoomScaleSheetLayoutView="85" zoomScalePageLayoutView="90" workbookViewId="0">
      <selection activeCell="A17" sqref="A16:J17"/>
    </sheetView>
  </sheetViews>
  <sheetFormatPr baseColWidth="10" defaultColWidth="11.453125" defaultRowHeight="13.5" x14ac:dyDescent="0.25"/>
  <cols>
    <col min="1" max="1" width="31.81640625" style="3" bestFit="1" customWidth="1"/>
    <col min="2" max="2" width="21.54296875" style="3" bestFit="1" customWidth="1"/>
    <col min="3" max="3" width="12.7265625" style="3" customWidth="1"/>
    <col min="4" max="4" width="17.26953125" style="3" bestFit="1" customWidth="1"/>
    <col min="5" max="5" width="15.1796875" style="3" customWidth="1"/>
    <col min="6" max="6" width="18.26953125" style="3" customWidth="1"/>
    <col min="7" max="7" width="12.7265625" style="3" customWidth="1"/>
    <col min="8" max="8" width="17.54296875" style="3" customWidth="1"/>
    <col min="9" max="9" width="12.7265625" style="3" customWidth="1"/>
    <col min="10" max="10" width="15" style="3" customWidth="1"/>
    <col min="11" max="11" width="11.453125" style="3"/>
    <col min="12" max="16384" width="11.453125" style="2"/>
  </cols>
  <sheetData>
    <row r="1" spans="1:11" ht="15" x14ac:dyDescent="0.25">
      <c r="A1" s="162" t="s">
        <v>0</v>
      </c>
      <c r="B1" s="162"/>
      <c r="C1" s="162"/>
      <c r="D1" s="162"/>
      <c r="E1" s="162"/>
      <c r="F1" s="162"/>
      <c r="G1" s="162"/>
      <c r="H1" s="162"/>
      <c r="I1" s="162"/>
      <c r="J1" s="162"/>
      <c r="K1" s="1"/>
    </row>
    <row r="2" spans="1:11" ht="15" x14ac:dyDescent="0.25">
      <c r="A2" s="163" t="s">
        <v>1</v>
      </c>
      <c r="B2" s="163"/>
      <c r="C2" s="163"/>
      <c r="D2" s="163"/>
      <c r="E2" s="163"/>
      <c r="F2" s="163"/>
      <c r="G2" s="163"/>
      <c r="H2" s="163"/>
      <c r="I2" s="163"/>
      <c r="J2" s="163"/>
      <c r="K2" s="1"/>
    </row>
    <row r="3" spans="1:11" x14ac:dyDescent="0.25">
      <c r="A3" s="24" t="s">
        <v>2</v>
      </c>
      <c r="B3" s="178" t="s">
        <v>3</v>
      </c>
      <c r="C3" s="178"/>
      <c r="D3" s="178"/>
      <c r="E3" s="178"/>
      <c r="F3" s="178"/>
      <c r="G3" s="178"/>
      <c r="H3" s="178"/>
      <c r="I3" s="178"/>
      <c r="J3" s="178"/>
      <c r="K3" s="1"/>
    </row>
    <row r="4" spans="1:11" ht="15" customHeight="1" x14ac:dyDescent="0.3">
      <c r="A4" s="25" t="s">
        <v>4</v>
      </c>
      <c r="B4" s="178" t="s">
        <v>5</v>
      </c>
      <c r="C4" s="178"/>
      <c r="D4" s="178"/>
      <c r="E4" s="178"/>
      <c r="F4" s="178"/>
      <c r="G4" s="178"/>
      <c r="H4" s="178"/>
      <c r="I4" s="178"/>
      <c r="J4" s="178"/>
      <c r="K4" s="1"/>
    </row>
    <row r="5" spans="1:11" ht="14" x14ac:dyDescent="0.3">
      <c r="A5" s="25" t="s">
        <v>6</v>
      </c>
      <c r="B5" s="178" t="s">
        <v>7</v>
      </c>
      <c r="C5" s="178"/>
      <c r="D5" s="178"/>
      <c r="E5" s="178"/>
      <c r="F5" s="178"/>
      <c r="G5" s="178"/>
      <c r="H5" s="178"/>
      <c r="I5" s="178"/>
      <c r="J5" s="178"/>
      <c r="K5" s="1"/>
    </row>
    <row r="6" spans="1:11" ht="42" customHeight="1" x14ac:dyDescent="0.25">
      <c r="A6" s="24" t="s">
        <v>8</v>
      </c>
      <c r="B6" s="159" t="s">
        <v>79</v>
      </c>
      <c r="C6" s="159"/>
      <c r="D6" s="159"/>
      <c r="E6" s="159"/>
      <c r="F6" s="159"/>
      <c r="G6" s="159"/>
      <c r="H6" s="159"/>
      <c r="I6" s="159"/>
      <c r="J6" s="159"/>
    </row>
    <row r="7" spans="1:11" ht="53.25" customHeight="1" x14ac:dyDescent="0.25">
      <c r="A7" s="24" t="s">
        <v>10</v>
      </c>
      <c r="B7" s="159" t="s">
        <v>11</v>
      </c>
      <c r="C7" s="159"/>
      <c r="D7" s="159"/>
      <c r="E7" s="159"/>
      <c r="F7" s="159"/>
      <c r="G7" s="159"/>
      <c r="H7" s="159"/>
      <c r="I7" s="159"/>
      <c r="J7" s="159"/>
    </row>
    <row r="8" spans="1:11" ht="15" x14ac:dyDescent="0.25">
      <c r="A8" s="162" t="s">
        <v>12</v>
      </c>
      <c r="B8" s="162"/>
      <c r="C8" s="162"/>
      <c r="D8" s="162"/>
      <c r="E8" s="162"/>
      <c r="F8" s="162"/>
      <c r="G8" s="162"/>
      <c r="H8" s="162"/>
      <c r="I8" s="162"/>
      <c r="J8" s="162"/>
    </row>
    <row r="9" spans="1:11" x14ac:dyDescent="0.25">
      <c r="A9" s="24" t="s">
        <v>13</v>
      </c>
      <c r="B9" s="26">
        <v>1</v>
      </c>
      <c r="C9" s="179" t="str">
        <f>IFERROR(VLOOKUP(B9,'[1]Validacion datos'!A2:B5,2,FALSE),"")</f>
        <v>DESARROLLO INSTITUCIONAL</v>
      </c>
      <c r="D9" s="179"/>
      <c r="E9" s="179"/>
      <c r="F9" s="179"/>
      <c r="G9" s="179"/>
      <c r="H9" s="179"/>
      <c r="I9" s="179"/>
      <c r="J9" s="179"/>
    </row>
    <row r="10" spans="1:11" x14ac:dyDescent="0.25">
      <c r="A10" s="24" t="s">
        <v>14</v>
      </c>
      <c r="B10" s="27">
        <v>1.2</v>
      </c>
      <c r="C10" s="179" t="str">
        <f>IFERROR(VLOOKUP(B10,'[1]Validacion datos'!A8:B26,2,FALSE),"")</f>
        <v>Imperio de la ley y seguridad ciudadana</v>
      </c>
      <c r="D10" s="179"/>
      <c r="E10" s="179"/>
      <c r="F10" s="179"/>
      <c r="G10" s="179"/>
      <c r="H10" s="179"/>
      <c r="I10" s="179"/>
      <c r="J10" s="179"/>
    </row>
    <row r="11" spans="1:11" ht="48" customHeight="1" x14ac:dyDescent="0.25">
      <c r="A11" s="24" t="s">
        <v>15</v>
      </c>
      <c r="B11" s="28" t="s">
        <v>16</v>
      </c>
      <c r="C11" s="177"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77"/>
      <c r="E11" s="177"/>
      <c r="F11" s="177"/>
      <c r="G11" s="177"/>
      <c r="H11" s="177"/>
      <c r="I11" s="177"/>
      <c r="J11" s="177"/>
    </row>
    <row r="12" spans="1:11" ht="15" x14ac:dyDescent="0.25">
      <c r="A12" s="162" t="s">
        <v>17</v>
      </c>
      <c r="B12" s="162"/>
      <c r="C12" s="162"/>
      <c r="D12" s="162"/>
      <c r="E12" s="162"/>
      <c r="F12" s="162"/>
      <c r="G12" s="162"/>
      <c r="H12" s="162"/>
      <c r="I12" s="162"/>
      <c r="J12" s="162"/>
    </row>
    <row r="13" spans="1:11" ht="24" customHeight="1" x14ac:dyDescent="0.25">
      <c r="A13" s="24" t="s">
        <v>18</v>
      </c>
      <c r="B13" s="159" t="s">
        <v>88</v>
      </c>
      <c r="C13" s="159"/>
      <c r="D13" s="159"/>
      <c r="E13" s="159"/>
      <c r="F13" s="159"/>
      <c r="G13" s="159"/>
      <c r="H13" s="159"/>
      <c r="I13" s="159"/>
      <c r="J13" s="159"/>
    </row>
    <row r="14" spans="1:11" ht="48.75" customHeight="1" x14ac:dyDescent="0.25">
      <c r="A14" s="29" t="s">
        <v>20</v>
      </c>
      <c r="B14" s="159" t="s">
        <v>113</v>
      </c>
      <c r="C14" s="159"/>
      <c r="D14" s="159"/>
      <c r="E14" s="159"/>
      <c r="F14" s="159"/>
      <c r="G14" s="159"/>
      <c r="H14" s="159"/>
      <c r="I14" s="159"/>
      <c r="J14" s="159"/>
    </row>
    <row r="15" spans="1:11" ht="28.5" customHeight="1" x14ac:dyDescent="0.25">
      <c r="A15" s="29" t="s">
        <v>22</v>
      </c>
      <c r="B15" s="159" t="s">
        <v>89</v>
      </c>
      <c r="C15" s="159"/>
      <c r="D15" s="159"/>
      <c r="E15" s="159"/>
      <c r="F15" s="159"/>
      <c r="G15" s="159"/>
      <c r="H15" s="159"/>
      <c r="I15" s="159"/>
      <c r="J15" s="159"/>
    </row>
    <row r="16" spans="1:11" ht="28.5" customHeight="1" x14ac:dyDescent="0.25">
      <c r="A16" s="29" t="s">
        <v>24</v>
      </c>
      <c r="B16" s="176" t="s">
        <v>112</v>
      </c>
      <c r="C16" s="168"/>
      <c r="D16" s="168"/>
      <c r="E16" s="168"/>
      <c r="F16" s="168"/>
      <c r="G16" s="168"/>
      <c r="H16" s="168"/>
      <c r="I16" s="168"/>
      <c r="J16" s="168"/>
      <c r="K16" s="1"/>
    </row>
    <row r="17" spans="1:11" ht="21.75" customHeight="1" x14ac:dyDescent="0.25">
      <c r="A17" s="162" t="s">
        <v>26</v>
      </c>
      <c r="B17" s="162"/>
      <c r="C17" s="162"/>
      <c r="D17" s="162"/>
      <c r="E17" s="162"/>
      <c r="F17" s="162"/>
      <c r="G17" s="162"/>
      <c r="H17" s="162"/>
      <c r="I17" s="162"/>
      <c r="J17" s="162"/>
    </row>
    <row r="18" spans="1:11" ht="18" customHeight="1" x14ac:dyDescent="0.25">
      <c r="A18" s="175" t="s">
        <v>27</v>
      </c>
      <c r="B18" s="175"/>
      <c r="C18" s="175"/>
      <c r="D18" s="175"/>
      <c r="E18" s="175"/>
      <c r="F18" s="175"/>
      <c r="G18" s="175"/>
      <c r="H18" s="175"/>
      <c r="I18" s="175"/>
      <c r="J18" s="175"/>
      <c r="K18" s="1"/>
    </row>
    <row r="19" spans="1:11" ht="46.5" customHeight="1" x14ac:dyDescent="0.25">
      <c r="A19" s="131" t="s">
        <v>28</v>
      </c>
      <c r="B19" s="131"/>
      <c r="C19" s="131" t="s">
        <v>29</v>
      </c>
      <c r="D19" s="131"/>
      <c r="E19" s="131"/>
      <c r="F19" s="131" t="s">
        <v>30</v>
      </c>
      <c r="G19" s="131"/>
      <c r="H19" s="131"/>
      <c r="I19" s="131" t="s">
        <v>31</v>
      </c>
      <c r="J19" s="131"/>
    </row>
    <row r="20" spans="1:11" ht="21.75" customHeight="1" x14ac:dyDescent="0.25">
      <c r="A20" s="173">
        <v>1158000000</v>
      </c>
      <c r="B20" s="173"/>
      <c r="C20" s="173">
        <f>SUM(Tabla18[Financiera
(B)])</f>
        <v>1158000000</v>
      </c>
      <c r="D20" s="173"/>
      <c r="E20" s="173"/>
      <c r="F20" s="173">
        <f>SUM(Tabla18[Financiera 
 (F)])</f>
        <v>245694251.53999999</v>
      </c>
      <c r="G20" s="173"/>
      <c r="H20" s="173"/>
      <c r="I20" s="174">
        <f>+IF(F20&gt;0,F20/C20,0)</f>
        <v>0.21217120167530223</v>
      </c>
      <c r="J20" s="174"/>
    </row>
    <row r="21" spans="1:11" ht="18" customHeight="1" x14ac:dyDescent="0.25">
      <c r="A21" s="163" t="s">
        <v>32</v>
      </c>
      <c r="B21" s="163"/>
      <c r="C21" s="163"/>
      <c r="D21" s="163"/>
      <c r="E21" s="163"/>
      <c r="F21" s="163"/>
      <c r="G21" s="163"/>
      <c r="H21" s="163"/>
      <c r="I21" s="163"/>
      <c r="J21" s="163"/>
      <c r="K21" s="1"/>
    </row>
    <row r="22" spans="1:11" ht="32.25" customHeight="1" x14ac:dyDescent="0.3">
      <c r="A22" s="40"/>
      <c r="B22" s="40"/>
      <c r="C22" s="169" t="s">
        <v>33</v>
      </c>
      <c r="D22" s="170"/>
      <c r="E22" s="169" t="s">
        <v>34</v>
      </c>
      <c r="F22" s="170"/>
      <c r="G22" s="169" t="s">
        <v>35</v>
      </c>
      <c r="H22" s="169"/>
      <c r="I22" s="169" t="s">
        <v>36</v>
      </c>
      <c r="J22" s="170"/>
    </row>
    <row r="23" spans="1:11" ht="40.5" x14ac:dyDescent="0.25">
      <c r="A23" s="45" t="s">
        <v>37</v>
      </c>
      <c r="B23" s="45" t="s">
        <v>38</v>
      </c>
      <c r="C23" s="45" t="s">
        <v>39</v>
      </c>
      <c r="D23" s="45" t="s">
        <v>40</v>
      </c>
      <c r="E23" s="45" t="s">
        <v>41</v>
      </c>
      <c r="F23" s="45" t="s">
        <v>42</v>
      </c>
      <c r="G23" s="45" t="s">
        <v>43</v>
      </c>
      <c r="H23" s="45" t="s">
        <v>44</v>
      </c>
      <c r="I23" s="45" t="s">
        <v>45</v>
      </c>
      <c r="J23" s="45" t="s">
        <v>46</v>
      </c>
    </row>
    <row r="24" spans="1:11" ht="27.75" customHeight="1" x14ac:dyDescent="0.25">
      <c r="A24" s="41" t="s">
        <v>90</v>
      </c>
      <c r="B24" s="41" t="s">
        <v>48</v>
      </c>
      <c r="C24" s="42" t="s">
        <v>48</v>
      </c>
      <c r="D24" s="46">
        <v>134660768</v>
      </c>
      <c r="E24" s="50" t="s">
        <v>48</v>
      </c>
      <c r="F24" s="50" t="s">
        <v>48</v>
      </c>
      <c r="G24" s="48" t="s">
        <v>48</v>
      </c>
      <c r="H24" s="32">
        <v>26405395.879999999</v>
      </c>
      <c r="I24" s="43" t="s">
        <v>48</v>
      </c>
      <c r="J24" s="44" t="e">
        <f>IF(H24&gt;0,H24/F24,0)</f>
        <v>#VALUE!</v>
      </c>
    </row>
    <row r="25" spans="1:11" ht="72.75" customHeight="1" x14ac:dyDescent="0.25">
      <c r="A25" s="30" t="s">
        <v>91</v>
      </c>
      <c r="B25" s="30" t="s">
        <v>92</v>
      </c>
      <c r="C25" s="31">
        <v>10000</v>
      </c>
      <c r="D25" s="47">
        <v>234392053</v>
      </c>
      <c r="E25" s="51">
        <v>3000</v>
      </c>
      <c r="F25" s="92">
        <v>52006131</v>
      </c>
      <c r="G25" s="49">
        <v>3004</v>
      </c>
      <c r="H25" s="93">
        <v>57264089.109999999</v>
      </c>
      <c r="I25" s="33">
        <f>IF(G25&gt;0,G25/E25,0)</f>
        <v>1.0013333333333334</v>
      </c>
      <c r="J25" s="34">
        <f>IF(H25&gt;0,H25/F25,0)</f>
        <v>1.1011026586461508</v>
      </c>
    </row>
    <row r="26" spans="1:11" ht="51" customHeight="1" x14ac:dyDescent="0.25">
      <c r="A26" s="30" t="s">
        <v>93</v>
      </c>
      <c r="B26" s="30" t="s">
        <v>94</v>
      </c>
      <c r="C26" s="31">
        <v>3</v>
      </c>
      <c r="D26" s="47">
        <v>71724523</v>
      </c>
      <c r="E26" s="51">
        <v>1</v>
      </c>
      <c r="F26" s="92">
        <v>18154117.5</v>
      </c>
      <c r="G26" s="49">
        <v>1</v>
      </c>
      <c r="H26" s="93">
        <v>20834687.920000002</v>
      </c>
      <c r="I26" s="33">
        <f>IF(G26&gt;0,G26/E26,0)</f>
        <v>1</v>
      </c>
      <c r="J26" s="34">
        <f>IF(H26&gt;0,H26/F26,0)</f>
        <v>1.1476563330605303</v>
      </c>
    </row>
    <row r="27" spans="1:11" ht="68.25" customHeight="1" x14ac:dyDescent="0.25">
      <c r="A27" s="30" t="s">
        <v>95</v>
      </c>
      <c r="B27" s="30" t="s">
        <v>96</v>
      </c>
      <c r="C27" s="91">
        <v>0.7</v>
      </c>
      <c r="D27" s="47">
        <v>462963015</v>
      </c>
      <c r="E27" s="76">
        <v>0.7</v>
      </c>
      <c r="F27" s="92">
        <v>106137889.25</v>
      </c>
      <c r="G27" s="79">
        <v>0.7</v>
      </c>
      <c r="H27" s="93">
        <v>78784319</v>
      </c>
      <c r="I27" s="33">
        <f>IF(G27&gt;0,G27/E27,0)</f>
        <v>1</v>
      </c>
      <c r="J27" s="34">
        <f>IF(H27&gt;0,H27/F27,0)</f>
        <v>0.74228269995486085</v>
      </c>
    </row>
    <row r="28" spans="1:11" ht="62.25" customHeight="1" x14ac:dyDescent="0.25">
      <c r="A28" s="30" t="s">
        <v>97</v>
      </c>
      <c r="B28" s="30" t="s">
        <v>98</v>
      </c>
      <c r="C28" s="35">
        <v>140</v>
      </c>
      <c r="D28" s="47">
        <v>254259641</v>
      </c>
      <c r="E28" s="51">
        <v>35</v>
      </c>
      <c r="F28" s="92">
        <v>47003555.75</v>
      </c>
      <c r="G28" s="49">
        <v>70</v>
      </c>
      <c r="H28" s="93">
        <v>62405759.630000003</v>
      </c>
      <c r="I28" s="33">
        <f>IF(G28&gt;0,G28/E28,0)</f>
        <v>2</v>
      </c>
      <c r="J28" s="34">
        <f>IF(H28&gt;0,H28/F28,0)</f>
        <v>1.3276816750188096</v>
      </c>
    </row>
    <row r="29" spans="1:11" ht="26.25" customHeight="1" x14ac:dyDescent="0.25">
      <c r="A29" s="162" t="s">
        <v>59</v>
      </c>
      <c r="B29" s="162"/>
      <c r="C29" s="162"/>
      <c r="D29" s="162"/>
      <c r="E29" s="171"/>
      <c r="F29" s="171"/>
      <c r="G29" s="162"/>
      <c r="H29" s="162"/>
      <c r="I29" s="162"/>
      <c r="J29" s="162"/>
    </row>
    <row r="30" spans="1:11" ht="22.5" customHeight="1" x14ac:dyDescent="0.25">
      <c r="A30" s="163" t="s">
        <v>60</v>
      </c>
      <c r="B30" s="163"/>
      <c r="C30" s="163"/>
      <c r="D30" s="163"/>
      <c r="E30" s="163"/>
      <c r="F30" s="163"/>
      <c r="G30" s="163"/>
      <c r="H30" s="163"/>
      <c r="I30" s="163"/>
      <c r="J30" s="163"/>
      <c r="K30" s="1"/>
    </row>
    <row r="31" spans="1:11" ht="18.75" customHeight="1" x14ac:dyDescent="0.25">
      <c r="A31" s="36" t="s">
        <v>61</v>
      </c>
      <c r="B31" s="165" t="str">
        <f>+A24</f>
        <v>7420-Acciones comunes P50</v>
      </c>
      <c r="C31" s="165"/>
      <c r="D31" s="165"/>
      <c r="E31" s="165"/>
      <c r="F31" s="165"/>
      <c r="G31" s="165"/>
      <c r="H31" s="165"/>
      <c r="I31" s="165"/>
      <c r="J31" s="165"/>
    </row>
    <row r="32" spans="1:11" ht="18.75" customHeight="1" x14ac:dyDescent="0.25">
      <c r="A32" s="37" t="s">
        <v>62</v>
      </c>
      <c r="B32" s="159" t="s">
        <v>48</v>
      </c>
      <c r="C32" s="159"/>
      <c r="D32" s="159"/>
      <c r="E32" s="159"/>
      <c r="F32" s="159"/>
      <c r="G32" s="159"/>
      <c r="H32" s="159"/>
      <c r="I32" s="159"/>
      <c r="J32" s="159"/>
    </row>
    <row r="33" spans="1:10" ht="21" customHeight="1" x14ac:dyDescent="0.25">
      <c r="A33" s="37" t="s">
        <v>64</v>
      </c>
      <c r="B33" s="159" t="s">
        <v>48</v>
      </c>
      <c r="C33" s="159"/>
      <c r="D33" s="159"/>
      <c r="E33" s="159"/>
      <c r="F33" s="159"/>
      <c r="G33" s="159"/>
      <c r="H33" s="159"/>
      <c r="I33" s="159"/>
      <c r="J33" s="159"/>
    </row>
    <row r="34" spans="1:10" ht="27" customHeight="1" x14ac:dyDescent="0.25">
      <c r="A34" s="37" t="s">
        <v>65</v>
      </c>
      <c r="B34" s="172" t="s">
        <v>48</v>
      </c>
      <c r="C34" s="172"/>
      <c r="D34" s="172"/>
      <c r="E34" s="172"/>
      <c r="F34" s="172"/>
      <c r="G34" s="172"/>
      <c r="H34" s="172"/>
      <c r="I34" s="172"/>
      <c r="J34" s="172"/>
    </row>
    <row r="35" spans="1:10" ht="18.75" customHeight="1" x14ac:dyDescent="0.25">
      <c r="A35" s="36" t="s">
        <v>61</v>
      </c>
      <c r="B35" s="165" t="str">
        <f>+A25</f>
        <v>6867- Negocios de expendio bebidas alcohólicas inspeccionados para el cumplimiento de las leyes normativas vigentes.</v>
      </c>
      <c r="C35" s="165"/>
      <c r="D35" s="165"/>
      <c r="E35" s="165"/>
      <c r="F35" s="165"/>
      <c r="G35" s="165"/>
      <c r="H35" s="165"/>
      <c r="I35" s="165"/>
      <c r="J35" s="165"/>
    </row>
    <row r="36" spans="1:10" ht="53.25" customHeight="1" x14ac:dyDescent="0.25">
      <c r="A36" s="37" t="s">
        <v>62</v>
      </c>
      <c r="B36" s="166" t="s">
        <v>99</v>
      </c>
      <c r="C36" s="166"/>
      <c r="D36" s="166"/>
      <c r="E36" s="166"/>
      <c r="F36" s="166"/>
      <c r="G36" s="166"/>
      <c r="H36" s="166"/>
      <c r="I36" s="166"/>
      <c r="J36" s="166"/>
    </row>
    <row r="37" spans="1:10" ht="69.650000000000006" customHeight="1" x14ac:dyDescent="0.25">
      <c r="A37" s="37" t="s">
        <v>64</v>
      </c>
      <c r="B37" s="167" t="s">
        <v>114</v>
      </c>
      <c r="C37" s="167"/>
      <c r="D37" s="167"/>
      <c r="E37" s="167"/>
      <c r="F37" s="167"/>
      <c r="G37" s="167"/>
      <c r="H37" s="167"/>
      <c r="I37" s="167"/>
      <c r="J37" s="167"/>
    </row>
    <row r="38" spans="1:10" ht="87.75" customHeight="1" x14ac:dyDescent="0.25">
      <c r="A38" s="104" t="s">
        <v>65</v>
      </c>
      <c r="B38" s="168" t="s">
        <v>123</v>
      </c>
      <c r="C38" s="168"/>
      <c r="D38" s="168"/>
      <c r="E38" s="168"/>
      <c r="F38" s="168"/>
      <c r="G38" s="168"/>
      <c r="H38" s="168"/>
      <c r="I38" s="168"/>
      <c r="J38" s="168"/>
    </row>
    <row r="39" spans="1:10" ht="21" customHeight="1" x14ac:dyDescent="0.25">
      <c r="A39" s="36" t="s">
        <v>61</v>
      </c>
      <c r="B39" s="165" t="str">
        <f>+A26</f>
        <v>7935-Campañas de entrega e incautación de armas de fuego ilegales.</v>
      </c>
      <c r="C39" s="165"/>
      <c r="D39" s="165"/>
      <c r="E39" s="165"/>
      <c r="F39" s="165"/>
      <c r="G39" s="165"/>
      <c r="H39" s="165"/>
      <c r="I39" s="165"/>
      <c r="J39" s="165"/>
    </row>
    <row r="40" spans="1:10" ht="56.25" customHeight="1" x14ac:dyDescent="0.25">
      <c r="A40" s="37" t="s">
        <v>62</v>
      </c>
      <c r="B40" s="159" t="s">
        <v>100</v>
      </c>
      <c r="C40" s="159"/>
      <c r="D40" s="159"/>
      <c r="E40" s="159"/>
      <c r="F40" s="159"/>
      <c r="G40" s="159"/>
      <c r="H40" s="159"/>
      <c r="I40" s="159"/>
      <c r="J40" s="159"/>
    </row>
    <row r="41" spans="1:10" ht="23.25" customHeight="1" x14ac:dyDescent="0.25">
      <c r="A41" s="36" t="s">
        <v>61</v>
      </c>
      <c r="B41" s="165" t="s">
        <v>101</v>
      </c>
      <c r="C41" s="165"/>
      <c r="D41" s="165"/>
      <c r="E41" s="165"/>
      <c r="F41" s="165"/>
      <c r="G41" s="165"/>
      <c r="H41" s="165"/>
      <c r="I41" s="165"/>
      <c r="J41" s="165"/>
    </row>
    <row r="42" spans="1:10" ht="120.65" customHeight="1" x14ac:dyDescent="0.25">
      <c r="A42" s="37" t="s">
        <v>64</v>
      </c>
      <c r="B42" s="167" t="s">
        <v>115</v>
      </c>
      <c r="C42" s="167"/>
      <c r="D42" s="167"/>
      <c r="E42" s="167"/>
      <c r="F42" s="167"/>
      <c r="G42" s="167"/>
      <c r="H42" s="167"/>
      <c r="I42" s="167"/>
      <c r="J42" s="167"/>
    </row>
    <row r="43" spans="1:10" ht="73" customHeight="1" x14ac:dyDescent="0.25">
      <c r="A43" s="104" t="s">
        <v>65</v>
      </c>
      <c r="B43" s="167" t="s">
        <v>124</v>
      </c>
      <c r="C43" s="167"/>
      <c r="D43" s="167"/>
      <c r="E43" s="167"/>
      <c r="F43" s="167"/>
      <c r="G43" s="167"/>
      <c r="H43" s="167"/>
      <c r="I43" s="167"/>
      <c r="J43" s="167"/>
    </row>
    <row r="44" spans="1:10" ht="22.5" customHeight="1" x14ac:dyDescent="0.25">
      <c r="A44" s="36" t="s">
        <v>61</v>
      </c>
      <c r="B44" s="165" t="str">
        <f>+A27</f>
        <v>7895-Municipios con Mesas Locales de Seguridad, Ciudadanía y Género fortalecidas y en funcionamiento.</v>
      </c>
      <c r="C44" s="165"/>
      <c r="D44" s="165"/>
      <c r="E44" s="165"/>
      <c r="F44" s="165"/>
      <c r="G44" s="165"/>
      <c r="H44" s="165"/>
      <c r="I44" s="165"/>
      <c r="J44" s="165"/>
    </row>
    <row r="45" spans="1:10" ht="46.5" customHeight="1" x14ac:dyDescent="0.25">
      <c r="A45" s="37" t="s">
        <v>62</v>
      </c>
      <c r="B45" s="159" t="s">
        <v>102</v>
      </c>
      <c r="C45" s="159"/>
      <c r="D45" s="159"/>
      <c r="E45" s="159"/>
      <c r="F45" s="159"/>
      <c r="G45" s="159"/>
      <c r="H45" s="159"/>
      <c r="I45" s="159"/>
      <c r="J45" s="159"/>
    </row>
    <row r="46" spans="1:10" ht="112.5" customHeight="1" x14ac:dyDescent="0.25">
      <c r="A46" s="37" t="s">
        <v>64</v>
      </c>
      <c r="B46" s="167" t="s">
        <v>116</v>
      </c>
      <c r="C46" s="167"/>
      <c r="D46" s="167"/>
      <c r="E46" s="167"/>
      <c r="F46" s="167"/>
      <c r="G46" s="167"/>
      <c r="H46" s="167"/>
      <c r="I46" s="167"/>
      <c r="J46" s="167"/>
    </row>
    <row r="47" spans="1:10" ht="75.650000000000006" customHeight="1" x14ac:dyDescent="0.25">
      <c r="A47" s="104" t="s">
        <v>65</v>
      </c>
      <c r="B47" s="167" t="s">
        <v>125</v>
      </c>
      <c r="C47" s="167"/>
      <c r="D47" s="167"/>
      <c r="E47" s="167"/>
      <c r="F47" s="167"/>
      <c r="G47" s="167"/>
      <c r="H47" s="167"/>
      <c r="I47" s="167"/>
      <c r="J47" s="167"/>
    </row>
    <row r="48" spans="1:10" ht="21.75" customHeight="1" x14ac:dyDescent="0.25">
      <c r="A48" s="36" t="s">
        <v>61</v>
      </c>
      <c r="B48" s="165" t="str">
        <f>+A28</f>
        <v>7447- Ciudadanos expuestos a violencia, crímenes y delitos que participan en las actividades de prevención.</v>
      </c>
      <c r="C48" s="165"/>
      <c r="D48" s="165"/>
      <c r="E48" s="165"/>
      <c r="F48" s="165"/>
      <c r="G48" s="165"/>
      <c r="H48" s="165"/>
      <c r="I48" s="165"/>
      <c r="J48" s="165"/>
    </row>
    <row r="49" spans="1:11" ht="36" customHeight="1" x14ac:dyDescent="0.25">
      <c r="A49" s="37" t="s">
        <v>62</v>
      </c>
      <c r="B49" s="159" t="s">
        <v>103</v>
      </c>
      <c r="C49" s="159"/>
      <c r="D49" s="159"/>
      <c r="E49" s="159"/>
      <c r="F49" s="159"/>
      <c r="G49" s="159"/>
      <c r="H49" s="159"/>
      <c r="I49" s="159"/>
      <c r="J49" s="159"/>
    </row>
    <row r="50" spans="1:11" ht="127" customHeight="1" x14ac:dyDescent="0.25">
      <c r="A50" s="37" t="s">
        <v>64</v>
      </c>
      <c r="B50" s="160" t="s">
        <v>117</v>
      </c>
      <c r="C50" s="161"/>
      <c r="D50" s="161"/>
      <c r="E50" s="161"/>
      <c r="F50" s="161"/>
      <c r="G50" s="161"/>
      <c r="H50" s="161"/>
      <c r="I50" s="161"/>
      <c r="J50" s="161"/>
    </row>
    <row r="51" spans="1:11" ht="154.5" customHeight="1" x14ac:dyDescent="0.25">
      <c r="A51" s="104" t="s">
        <v>65</v>
      </c>
      <c r="B51" s="160" t="s">
        <v>118</v>
      </c>
      <c r="C51" s="161"/>
      <c r="D51" s="161"/>
      <c r="E51" s="161"/>
      <c r="F51" s="161"/>
      <c r="G51" s="161"/>
      <c r="H51" s="161"/>
      <c r="I51" s="161"/>
      <c r="J51" s="161"/>
    </row>
    <row r="52" spans="1:11" ht="15" x14ac:dyDescent="0.25">
      <c r="A52" s="162" t="s">
        <v>70</v>
      </c>
      <c r="B52" s="162"/>
      <c r="C52" s="162"/>
      <c r="D52" s="162"/>
      <c r="E52" s="162"/>
      <c r="F52" s="162"/>
      <c r="G52" s="162"/>
      <c r="H52" s="162"/>
      <c r="I52" s="162"/>
      <c r="J52" s="162"/>
    </row>
    <row r="53" spans="1:11" ht="21.75" customHeight="1" x14ac:dyDescent="0.25">
      <c r="A53" s="163" t="s">
        <v>71</v>
      </c>
      <c r="B53" s="163"/>
      <c r="C53" s="163"/>
      <c r="D53" s="163"/>
      <c r="E53" s="163"/>
      <c r="F53" s="163"/>
      <c r="G53" s="163"/>
      <c r="H53" s="163"/>
      <c r="I53" s="163"/>
      <c r="J53" s="163"/>
      <c r="K53" s="1"/>
    </row>
    <row r="54" spans="1:11" ht="27.75" customHeight="1" x14ac:dyDescent="0.25">
      <c r="A54" s="164"/>
      <c r="B54" s="164"/>
      <c r="C54" s="164"/>
      <c r="D54" s="164"/>
      <c r="E54" s="164"/>
      <c r="F54" s="164"/>
      <c r="G54" s="164"/>
      <c r="H54" s="164"/>
      <c r="I54" s="164"/>
      <c r="J54" s="164"/>
    </row>
    <row r="55" spans="1:11" x14ac:dyDescent="0.25">
      <c r="A55" s="10"/>
      <c r="B55" s="10"/>
      <c r="C55" s="10"/>
      <c r="D55" s="10"/>
      <c r="E55" s="10"/>
      <c r="F55" s="10"/>
      <c r="G55" s="10"/>
      <c r="H55" s="10"/>
      <c r="I55" s="10"/>
      <c r="J55" s="10"/>
    </row>
    <row r="56" spans="1:11" ht="14" x14ac:dyDescent="0.3">
      <c r="A56" s="23"/>
      <c r="B56" s="23"/>
      <c r="C56" s="23"/>
      <c r="D56" s="23"/>
      <c r="E56" s="23"/>
      <c r="F56" s="23"/>
      <c r="G56" s="23"/>
      <c r="H56" s="23"/>
      <c r="I56" s="23"/>
    </row>
    <row r="57" spans="1:11" ht="14.5" thickBot="1" x14ac:dyDescent="0.35">
      <c r="A57" s="21" t="s">
        <v>72</v>
      </c>
      <c r="B57" s="22">
        <f>+A20</f>
        <v>1158000000</v>
      </c>
      <c r="C57" s="23"/>
      <c r="D57" s="105"/>
      <c r="E57" s="105"/>
      <c r="F57" s="105"/>
      <c r="H57" s="105"/>
      <c r="I57" s="105"/>
      <c r="J57" s="105"/>
    </row>
    <row r="58" spans="1:11" ht="14" x14ac:dyDescent="0.3">
      <c r="A58" s="21" t="s">
        <v>73</v>
      </c>
      <c r="B58" s="22">
        <f>+C20</f>
        <v>1158000000</v>
      </c>
      <c r="C58" s="23"/>
      <c r="D58" s="106" t="s">
        <v>74</v>
      </c>
      <c r="E58" s="106"/>
      <c r="F58" s="106"/>
      <c r="H58" s="106" t="s">
        <v>75</v>
      </c>
      <c r="I58" s="106"/>
      <c r="J58" s="106"/>
    </row>
    <row r="59" spans="1:11" ht="14" x14ac:dyDescent="0.3">
      <c r="A59" s="21" t="s">
        <v>76</v>
      </c>
      <c r="B59" s="22">
        <f>+F20</f>
        <v>245694251.53999999</v>
      </c>
      <c r="C59" s="23"/>
      <c r="D59" s="147" t="s">
        <v>77</v>
      </c>
      <c r="E59" s="147"/>
      <c r="F59" s="147"/>
      <c r="H59" s="147" t="s">
        <v>78</v>
      </c>
      <c r="I59" s="147"/>
      <c r="J59" s="147"/>
    </row>
  </sheetData>
  <mergeCells count="63">
    <mergeCell ref="C11:J11"/>
    <mergeCell ref="A1:J1"/>
    <mergeCell ref="A2:J2"/>
    <mergeCell ref="B3:J3"/>
    <mergeCell ref="B4:J4"/>
    <mergeCell ref="B5:J5"/>
    <mergeCell ref="B6:J6"/>
    <mergeCell ref="B7:J7"/>
    <mergeCell ref="A8:J8"/>
    <mergeCell ref="C9:J9"/>
    <mergeCell ref="C10:J10"/>
    <mergeCell ref="A20:B20"/>
    <mergeCell ref="C20:E20"/>
    <mergeCell ref="F20:H20"/>
    <mergeCell ref="I20:J20"/>
    <mergeCell ref="A12:J12"/>
    <mergeCell ref="A17:J17"/>
    <mergeCell ref="A18:J18"/>
    <mergeCell ref="A19:B19"/>
    <mergeCell ref="C19:E19"/>
    <mergeCell ref="F19:H19"/>
    <mergeCell ref="I19:J19"/>
    <mergeCell ref="B13:J13"/>
    <mergeCell ref="B14:J14"/>
    <mergeCell ref="B15:J15"/>
    <mergeCell ref="B16:J16"/>
    <mergeCell ref="B35:J35"/>
    <mergeCell ref="A21:J21"/>
    <mergeCell ref="C22:D22"/>
    <mergeCell ref="E22:F22"/>
    <mergeCell ref="G22:H22"/>
    <mergeCell ref="I22:J22"/>
    <mergeCell ref="A29:J29"/>
    <mergeCell ref="A30:J30"/>
    <mergeCell ref="B31:J31"/>
    <mergeCell ref="B32:J32"/>
    <mergeCell ref="B33:J33"/>
    <mergeCell ref="B34:J34"/>
    <mergeCell ref="B48:J48"/>
    <mergeCell ref="B36:J36"/>
    <mergeCell ref="B37:J37"/>
    <mergeCell ref="B38:J38"/>
    <mergeCell ref="B39:J39"/>
    <mergeCell ref="B40:J40"/>
    <mergeCell ref="B42:J42"/>
    <mergeCell ref="B43:J43"/>
    <mergeCell ref="B44:J44"/>
    <mergeCell ref="B45:J45"/>
    <mergeCell ref="B46:J46"/>
    <mergeCell ref="B47:J47"/>
    <mergeCell ref="B41:J41"/>
    <mergeCell ref="D57:F57"/>
    <mergeCell ref="H57:J57"/>
    <mergeCell ref="H58:J58"/>
    <mergeCell ref="H59:J59"/>
    <mergeCell ref="B49:J49"/>
    <mergeCell ref="B50:J50"/>
    <mergeCell ref="B51:J51"/>
    <mergeCell ref="A52:J52"/>
    <mergeCell ref="A53:J53"/>
    <mergeCell ref="A54:J54"/>
    <mergeCell ref="D58:F58"/>
    <mergeCell ref="D59:F59"/>
  </mergeCells>
  <dataValidations xWindow="676" yWindow="507" count="16">
    <dataValidation allowBlank="1" sqref="A3" xr:uid="{00000000-0002-0000-0200-000000000000}"/>
    <dataValidation allowBlank="1" showInputMessage="1" prompt="Nombre del capítulo" sqref="B3:J5" xr:uid="{00000000-0002-0000-0200-000001000000}"/>
    <dataValidation allowBlank="1" showInputMessage="1" showErrorMessage="1" prompt="¿A quién va dirigido el programa?, ¿qué característica tiene esta población que requiere ser beneficiada?" sqref="B15:J15" xr:uid="{00000000-0002-0000-0200-000002000000}"/>
    <dataValidation allowBlank="1" showInputMessage="1" showErrorMessage="1" prompt="Nombre del producto" sqref="B31:J31 B35:J35 B39:J39 B44:J44 B48:J48 B41:J41" xr:uid="{00000000-0002-0000-0200-000003000000}"/>
    <dataValidation allowBlank="1" showInputMessage="1" showErrorMessage="1" prompt="¿En qué consiste el producto? su objetivo" sqref="B32:J32 B36:J36 B40:J41 B45:J45 B49:J49" xr:uid="{00000000-0002-0000-0200-000004000000}"/>
    <dataValidation allowBlank="1" showInputMessage="1" showErrorMessage="1" prompt="1. Describir lo plasmado en el presupuesto_x000a_2. Describir lo alcanzado en términos financieros y de producción " sqref="B33:J33 B37:J37 B50:J50 B46:J46 B42:J42" xr:uid="{00000000-0002-0000-0200-000005000000}"/>
    <dataValidation allowBlank="1" showInputMessage="1" showErrorMessage="1" prompt="De existir desvío, explicar razones." sqref="B34:J34 B38:J38 B43:J43 B47:J47 B51:J51" xr:uid="{00000000-0002-0000-0200-000006000000}"/>
    <dataValidation allowBlank="1" showInputMessage="1" showErrorMessage="1" prompt="Oportunidades de mejora identificadas" sqref="A54:J55" xr:uid="{00000000-0002-0000-0200-000007000000}"/>
    <dataValidation allowBlank="1" showInputMessage="1" showErrorMessage="1" prompt="Presupuesto del programa" sqref="A20:C20 F20" xr:uid="{00000000-0002-0000-0200-000008000000}"/>
    <dataValidation allowBlank="1" showInputMessage="1" showErrorMessage="1" prompt="¿En qué consiste el programa?" sqref="B14:J14" xr:uid="{00000000-0002-0000-0200-000009000000}"/>
    <dataValidation allowBlank="1" showInputMessage="1" showErrorMessage="1" prompt="Nombre de cada producto" sqref="A23:A28" xr:uid="{00000000-0002-0000-0200-00000A000000}"/>
    <dataValidation allowBlank="1" showInputMessage="1" showErrorMessage="1" prompt="Nombre del indicador" sqref="B23:B28" xr:uid="{00000000-0002-0000-0200-00000B000000}"/>
    <dataValidation allowBlank="1" showInputMessage="1" showErrorMessage="1" prompt="Meta anual del indicador" sqref="E23:E28 C23:C28 F24" xr:uid="{00000000-0002-0000-0200-00000C000000}"/>
    <dataValidation allowBlank="1" showInputMessage="1" showErrorMessage="1" prompt="Monto presupuestado para el producto" sqref="D25:D28 D23 F23 F25:F28" xr:uid="{00000000-0002-0000-0200-00000D000000}"/>
    <dataValidation allowBlank="1" showInputMessage="1" showErrorMessage="1" prompt="Meta alcanzada en el trimestre" sqref="G23:G28" xr:uid="{00000000-0002-0000-0200-00000E000000}"/>
    <dataValidation allowBlank="1" showInputMessage="1" showErrorMessage="1" prompt="Monto ejecutado en el trimestre" sqref="H23:H28" xr:uid="{00000000-0002-0000-0200-00000F000000}"/>
  </dataValidations>
  <pageMargins left="0.7" right="0.7" top="1.3912500000000001" bottom="0.75" header="0.34229166666666666" footer="0.3"/>
  <pageSetup scale="51" fitToHeight="0" orientation="portrait" r:id="rId1"/>
  <headerFooter>
    <oddHeader>&amp;C&amp;G
&amp;"Verdana,Negrita"&amp;10INFORME DE EVALUACIÓN TRIMESTRAL DE LAS
METAS FÍSICAS-FINANCIERAS
JULIO - SEPTIEMBRE 2025&amp;R&amp;"Verdana,Negrita"&amp;10
INF-PPP-05
Versión: 01</oddHead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Programa 11</vt:lpstr>
      <vt:lpstr>Programa 12</vt:lpstr>
      <vt:lpstr>Programa 50</vt:lpstr>
      <vt:lpstr>'Programa 11'!Área_de_impresión</vt:lpstr>
      <vt:lpstr>'Programa 12'!Área_de_impresión</vt:lpstr>
      <vt:lpstr>'Programa 50'!Área_de_impresión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Gina Claritza Almonte Méndez</cp:lastModifiedBy>
  <cp:revision/>
  <cp:lastPrinted>2025-10-13T19:23:14Z</cp:lastPrinted>
  <dcterms:created xsi:type="dcterms:W3CDTF">2021-03-22T15:50:10Z</dcterms:created>
  <dcterms:modified xsi:type="dcterms:W3CDTF">2025-10-14T12:33:17Z</dcterms:modified>
  <cp:category/>
  <cp:contentStatus/>
</cp:coreProperties>
</file>