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2" l="1"/>
  <c r="J52" i="2"/>
  <c r="J43" i="2"/>
  <c r="J33" i="2"/>
  <c r="J23" i="2"/>
  <c r="C59" i="2" l="1"/>
  <c r="I59" i="2" l="1"/>
  <c r="I52" i="2"/>
  <c r="I43" i="2"/>
  <c r="I33" i="2"/>
  <c r="I23" i="2"/>
  <c r="H59" i="2" l="1"/>
  <c r="H52" i="2"/>
  <c r="H43" i="2"/>
  <c r="H33" i="2"/>
  <c r="H23" i="2"/>
  <c r="G59" i="2" l="1"/>
  <c r="G52" i="2"/>
  <c r="G43" i="2"/>
  <c r="G33" i="2"/>
  <c r="G23" i="2"/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2" i="2"/>
  <c r="C23" i="2"/>
  <c r="C33" i="2"/>
  <c r="C43" i="2"/>
  <c r="C17" i="2" l="1"/>
  <c r="G17" i="2" l="1"/>
  <c r="G90" i="2" l="1"/>
  <c r="D17" i="2" l="1"/>
  <c r="B59" i="2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K90" i="2" l="1"/>
  <c r="H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L90" i="2" s="1"/>
  <c r="M17" i="2"/>
  <c r="N17" i="2"/>
  <c r="N90" i="2" s="1"/>
  <c r="C87" i="2"/>
  <c r="C84" i="2"/>
  <c r="C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17" i="2"/>
  <c r="P69" i="2"/>
  <c r="P23" i="2"/>
  <c r="I90" i="2"/>
  <c r="P90" i="2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<sst xmlns="http://schemas.openxmlformats.org/spreadsheetml/2006/main" count="100" uniqueCount="100">
  <si>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</si>
  <si>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</si>
  <si>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</si>
  <si>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</si>
  <si>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</si>
  <si>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</si>
  <si>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</si>
  <si>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</si>
  <si>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</si>
  <si>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</si>
  <si>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</si>
  <si>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</si>
  <si>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</si>
  <si>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</si>
  <si>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</si>
  <si>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</si>
  <si>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</si>
  <si>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</si>
  <si>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</si>
  <si>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</si>
  <si>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</si>
  <si>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</si>
  <si>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</si>
  <si>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</si>
  <si>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</si>
  <si>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</si>
  <si>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</si>
  <si>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</si>
  <si>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</si>
  <si>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</si>
  <si>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</si>
  <si>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</si>
  <si>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</si>
  <si>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</si>
  <si>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</si>
  <si>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</si>
  <si>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</si>
  <si>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</si>
  <si>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</si>
  <si>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</si>
  <si>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</si>
  <si>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</si>
  <si>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</si>
  <si>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</si>
  <si>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</si>
  <si>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</si>
  <si>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</si>
  <si>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</si>
  <si>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</si>
  <si>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</si>
  <si>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</si>
  <si>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</si>
  <si>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</si>
  <si>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</si>
  <si>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</si>
  <si>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</si>
  <si>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</si>
  <si>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</si>
  <si>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</si>
  <si>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</si>
  <si>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</si>
  <si>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</si>
  <si>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</si>
  <si>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</si>
  <si>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</si>
  <si>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</si>
  <si>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</si>
  <si>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</si>
  <si>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</si>
  <si>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</si>
  <si>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</si>
  <si>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</si>
  <si>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</si>
  <si>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</si>
  <si>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</si>
  <si>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</si>
  <si>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</si>
  <si>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</si>
  <si>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</si>
  <si>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</si>
  <si>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</si>
  <si>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</si>
  <si>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</si>
  <si>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</si>
  <si>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</si>
  <si>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</si>
  <si>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</si>
  <si>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</si>
  <si>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</si>
  <si>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</si>
  <si>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</si>
  <si>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</si>
  <si>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</si>
  <si>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</si>
  <si>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</si>
  <si>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</si>
  <si>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</si>
  <si>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</si>
  <si>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</si>
  <si>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30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</si>
</sst>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 applyBorder="1"/>
    <xf numFmtId="164" fontId="8" fillId="6" borderId="0" xfId="0" applyNumberFormat="1" applyFont="1" applyFill="1" applyBorder="1" applyAlignment="1">
      <alignment horizontal="center"/>
    </xf>
    <xf numFmtId="164" fontId="11" fillId="7" borderId="0" xfId="1" applyNumberFormat="1" applyFont="1" applyFill="1" applyBorder="1"/>
    <xf numFmtId="164" fontId="12" fillId="0" borderId="0" xfId="1" applyNumberFormat="1" applyFont="1" applyBorder="1"/>
    <xf numFmtId="164" fontId="12" fillId="0" borderId="0" xfId="0" applyNumberFormat="1" applyFont="1" applyBorder="1" applyAlignment="1"/>
    <xf numFmtId="164" fontId="12" fillId="7" borderId="0" xfId="0" applyNumberFormat="1" applyFont="1" applyFill="1" applyBorder="1"/>
    <xf numFmtId="164" fontId="11" fillId="2" borderId="0" xfId="0" applyNumberFormat="1" applyFont="1" applyFill="1" applyBorder="1"/>
    <xf numFmtId="164" fontId="14" fillId="9" borderId="0" xfId="1" applyNumberFormat="1" applyFont="1" applyFill="1" applyBorder="1" applyAlignment="1">
      <alignment vertical="center" wrapText="1"/>
    </xf>
    <xf numFmtId="164" fontId="0" fillId="0" borderId="0" xfId="0" applyNumberFormat="1" applyBorder="1"/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7" borderId="0" xfId="0" applyNumberFormat="1" applyFont="1" applyFill="1" applyBorder="1"/>
    <xf numFmtId="164" fontId="15" fillId="0" borderId="0" xfId="0" applyNumberFormat="1" applyFont="1" applyBorder="1" applyAlignment="1">
      <alignment horizontal="right"/>
    </xf>
    <xf numFmtId="164" fontId="12" fillId="3" borderId="0" xfId="0" applyNumberFormat="1" applyFont="1" applyFill="1" applyBorder="1"/>
    <xf numFmtId="164" fontId="14" fillId="9" borderId="0" xfId="0" applyNumberFormat="1" applyFont="1" applyFill="1" applyBorder="1"/>
    <xf numFmtId="164" fontId="11" fillId="7" borderId="0" xfId="0" applyNumberFormat="1" applyFont="1" applyFill="1" applyBorder="1" applyAlignment="1">
      <alignment vertical="center" wrapText="1"/>
    </xf>
    <xf numFmtId="164" fontId="12" fillId="7" borderId="0" xfId="1" applyNumberFormat="1" applyFont="1" applyFill="1" applyBorder="1"/>
    <xf numFmtId="164" fontId="12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1" applyNumberFormat="1" applyFont="1" applyFill="1" applyBorder="1"/>
    <xf numFmtId="4" fontId="12" fillId="0" borderId="0" xfId="0" applyNumberFormat="1" applyFont="1" applyBorder="1"/>
    <xf numFmtId="164" fontId="13" fillId="0" borderId="0" xfId="0" applyNumberFormat="1" applyFont="1" applyBorder="1" applyAlignment="1">
      <alignment vertical="top"/>
    </xf>
    <xf numFmtId="164" fontId="13" fillId="2" borderId="0" xfId="0" applyNumberFormat="1" applyFont="1" applyFill="1" applyBorder="1" applyAlignment="1">
      <alignment vertical="top"/>
    </xf>
    <xf numFmtId="164" fontId="13" fillId="0" borderId="0" xfId="0" applyNumberFormat="1" applyFont="1" applyBorder="1" applyAlignment="1">
      <alignment horizontal="left" vertical="top"/>
    </xf>
    <xf numFmtId="164" fontId="12" fillId="2" borderId="0" xfId="1" applyNumberFormat="1" applyFont="1" applyFill="1" applyBorder="1" applyAlignment="1">
      <alignment vertical="top"/>
    </xf>
    <xf numFmtId="164" fontId="12" fillId="0" borderId="0" xfId="1" applyNumberFormat="1" applyFont="1" applyBorder="1" applyAlignment="1">
      <alignment vertical="top"/>
    </xf>
    <xf numFmtId="164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Alignment="1">
      <alignment horizontal="center" wrapText="1"/>
    </xf>
    <xf numFmtId="164" fontId="11" fillId="7" borderId="0" xfId="1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0" xfId="1" applyNumberFormat="1" applyFont="1"/>
    <xf numFmtId="164" fontId="11" fillId="4" borderId="0" xfId="0" applyNumberFormat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6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164" fontId="0" fillId="0" borderId="0" xfId="0" applyNumberFormat="1" applyBorder="1" applyAlignment="1">
      <alignment vertical="center" wrapText="1"/>
    </xf>
    <xf numFmtId="164" fontId="12" fillId="0" borderId="0" xfId="1" applyNumberFormat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2" fillId="0" borderId="0" xfId="0" applyNumberFormat="1" applyFont="1" applyFill="1" applyBorder="1"/>
    <xf numFmtId="164" fontId="15" fillId="2" borderId="0" xfId="0" applyNumberFormat="1" applyFont="1" applyFill="1" applyBorder="1" applyAlignment="1">
      <alignment horizontal="right"/>
    </xf>
    <xf numFmtId="164" fontId="12" fillId="2" borderId="0" xfId="0" applyNumberFormat="1" applyFont="1" applyFill="1"/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A73" zoomScale="150" zoomScaleNormal="150" workbookViewId="0">
      <selection activeCell="C61" sqref="C61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8.75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15.75" customHeight="1" x14ac:dyDescent="0.2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5.75" customHeight="1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16" ht="15.75" customHeight="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15.75" customHeight="1" x14ac:dyDescent="0.25">
      <c r="A11" s="70" t="s">
        <v>92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15.75" customHeight="1" x14ac:dyDescent="0.25">
      <c r="A12" s="72" t="s">
        <v>99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 ht="15.75" customHeight="1" x14ac:dyDescent="0.25">
      <c r="A13" s="41"/>
      <c r="B13" s="45"/>
      <c r="C13" s="45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8" t="s">
        <v>65</v>
      </c>
      <c r="B14" s="69" t="s">
        <v>89</v>
      </c>
      <c r="C14" s="69" t="s">
        <v>93</v>
      </c>
      <c r="D14" s="75" t="s">
        <v>88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x14ac:dyDescent="0.25">
      <c r="A15" s="68"/>
      <c r="B15" s="69"/>
      <c r="C15" s="69"/>
      <c r="D15" s="14" t="s">
        <v>76</v>
      </c>
      <c r="E15" s="14" t="s">
        <v>77</v>
      </c>
      <c r="F15" s="14" t="s">
        <v>78</v>
      </c>
      <c r="G15" s="14" t="s">
        <v>79</v>
      </c>
      <c r="H15" s="14" t="s">
        <v>80</v>
      </c>
      <c r="I15" s="14" t="s">
        <v>81</v>
      </c>
      <c r="J15" s="14" t="s">
        <v>82</v>
      </c>
      <c r="K15" s="14" t="s">
        <v>83</v>
      </c>
      <c r="L15" s="14" t="s">
        <v>84</v>
      </c>
      <c r="M15" s="14" t="s">
        <v>85</v>
      </c>
      <c r="N15" s="14" t="s">
        <v>86</v>
      </c>
      <c r="O15" s="14" t="s">
        <v>87</v>
      </c>
      <c r="P15" s="3" t="s">
        <v>75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98</v>
      </c>
      <c r="B17" s="46">
        <f>SUM(B18:B22)</f>
        <v>2572275700</v>
      </c>
      <c r="C17" s="46">
        <f>SUM(C18:C22)</f>
        <v>2454531963.6399999</v>
      </c>
      <c r="D17" s="12">
        <f>SUM(D18:D22)</f>
        <v>134801884.37</v>
      </c>
      <c r="E17" s="12">
        <f t="shared" ref="E17:K17" si="0">+E18+E19+E20+E21+E22</f>
        <v>156068444.27000001</v>
      </c>
      <c r="F17" s="12">
        <f t="shared" si="0"/>
        <v>175603365.89999998</v>
      </c>
      <c r="G17" s="12">
        <f>SUM(G18:G22)</f>
        <v>178657412.60999998</v>
      </c>
      <c r="H17" s="12">
        <f t="shared" si="0"/>
        <v>246931707.31</v>
      </c>
      <c r="I17" s="12">
        <f t="shared" si="0"/>
        <v>191674519.56</v>
      </c>
      <c r="J17" s="12">
        <f t="shared" si="0"/>
        <v>210550298.05000001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1294287632.0699999</v>
      </c>
    </row>
    <row r="18" spans="1:16" x14ac:dyDescent="0.25">
      <c r="A18" s="5" t="s">
        <v>1</v>
      </c>
      <c r="B18" s="47">
        <v>1895773363</v>
      </c>
      <c r="C18" s="47">
        <v>1848953743</v>
      </c>
      <c r="D18" s="65">
        <v>109523175.11</v>
      </c>
      <c r="E18" s="13">
        <v>126817717.17</v>
      </c>
      <c r="F18" s="13">
        <v>147091247.91</v>
      </c>
      <c r="G18" s="31">
        <v>147799755.16</v>
      </c>
      <c r="H18" s="44">
        <v>146493201.72999999</v>
      </c>
      <c r="I18" s="33">
        <v>145284708.71000001</v>
      </c>
      <c r="J18" s="16">
        <v>167865383.06</v>
      </c>
      <c r="K18" s="16"/>
      <c r="L18" s="34"/>
      <c r="M18" s="13"/>
      <c r="N18" s="13"/>
      <c r="O18" s="13"/>
      <c r="P18" s="26">
        <f t="shared" ref="P18:P81" si="2">SUM(D18:O18)</f>
        <v>990875188.85000014</v>
      </c>
    </row>
    <row r="19" spans="1:16" x14ac:dyDescent="0.25">
      <c r="A19" s="5" t="s">
        <v>2</v>
      </c>
      <c r="B19" s="47">
        <v>272360204</v>
      </c>
      <c r="C19" s="47">
        <v>242445525</v>
      </c>
      <c r="D19" s="65">
        <v>8596277.5</v>
      </c>
      <c r="E19" s="13">
        <v>11151815.92</v>
      </c>
      <c r="F19" s="13">
        <v>8840757.3599999994</v>
      </c>
      <c r="G19" s="31">
        <v>10066969.92</v>
      </c>
      <c r="H19" s="32">
        <v>79529483.900000006</v>
      </c>
      <c r="I19" s="33">
        <v>25422569.75</v>
      </c>
      <c r="J19" s="16">
        <v>21932370.100000001</v>
      </c>
      <c r="K19" s="16"/>
      <c r="L19" s="34"/>
      <c r="M19" s="13"/>
      <c r="N19" s="13"/>
      <c r="O19" s="13"/>
      <c r="P19" s="26">
        <f t="shared" si="2"/>
        <v>165540244.45000002</v>
      </c>
    </row>
    <row r="20" spans="1:16" x14ac:dyDescent="0.25">
      <c r="A20" s="5" t="s">
        <v>3</v>
      </c>
      <c r="B20" s="47">
        <v>3799616</v>
      </c>
      <c r="C20" s="47">
        <v>3668416</v>
      </c>
      <c r="D20" s="64">
        <v>0</v>
      </c>
      <c r="E20" s="13">
        <v>0</v>
      </c>
      <c r="F20" s="13">
        <v>0</v>
      </c>
      <c r="G20" s="13"/>
      <c r="H20" s="13">
        <v>11730.27</v>
      </c>
      <c r="I20" s="13">
        <v>6880</v>
      </c>
      <c r="J20" s="13">
        <v>18800</v>
      </c>
      <c r="K20" s="16"/>
      <c r="L20" s="13"/>
      <c r="M20" s="13"/>
      <c r="N20" s="13"/>
      <c r="O20" s="13"/>
      <c r="P20" s="26">
        <f t="shared" si="2"/>
        <v>37410.270000000004</v>
      </c>
    </row>
    <row r="21" spans="1:16" x14ac:dyDescent="0.25">
      <c r="A21" s="5" t="s">
        <v>4</v>
      </c>
      <c r="B21" s="16">
        <v>127334546</v>
      </c>
      <c r="C21" s="16">
        <v>71438308.640000001</v>
      </c>
      <c r="D21" s="64">
        <v>0</v>
      </c>
      <c r="E21" s="13">
        <v>0</v>
      </c>
      <c r="F21" s="13">
        <v>0</v>
      </c>
      <c r="G21" s="13"/>
      <c r="H21" s="13"/>
      <c r="I21" s="13">
        <v>300000</v>
      </c>
      <c r="J21" s="13">
        <v>0</v>
      </c>
      <c r="K21" s="17"/>
      <c r="L21" s="13"/>
      <c r="M21" s="13"/>
      <c r="N21" s="13"/>
      <c r="O21" s="13"/>
      <c r="P21" s="26">
        <f t="shared" si="2"/>
        <v>300000</v>
      </c>
    </row>
    <row r="22" spans="1:16" x14ac:dyDescent="0.25">
      <c r="A22" s="5" t="s">
        <v>5</v>
      </c>
      <c r="B22" s="47">
        <v>273007971</v>
      </c>
      <c r="C22" s="47">
        <v>288025971</v>
      </c>
      <c r="D22" s="65">
        <v>16682431.76</v>
      </c>
      <c r="E22" s="13">
        <v>18098911.18</v>
      </c>
      <c r="F22" s="13">
        <v>19671360.629999999</v>
      </c>
      <c r="G22" s="31">
        <v>20790687.530000001</v>
      </c>
      <c r="H22" s="32">
        <v>20897291.41</v>
      </c>
      <c r="I22" s="33">
        <v>20660361.100000001</v>
      </c>
      <c r="J22" s="16">
        <v>20733744.890000001</v>
      </c>
      <c r="K22" s="16"/>
      <c r="L22" s="34"/>
      <c r="M22" s="13"/>
      <c r="N22" s="13"/>
      <c r="O22" s="13"/>
      <c r="P22" s="26">
        <f t="shared" si="2"/>
        <v>137534788.5</v>
      </c>
    </row>
    <row r="23" spans="1:16" x14ac:dyDescent="0.25">
      <c r="A23" s="9" t="s">
        <v>6</v>
      </c>
      <c r="B23" s="28">
        <f>SUM(B24:B32)</f>
        <v>1153388738</v>
      </c>
      <c r="C23" s="28">
        <f t="shared" ref="C23:H23" si="3">+C24+C25+C26+C27+C28+C29+C30+C31+C32</f>
        <v>1294117372.4300001</v>
      </c>
      <c r="D23" s="15">
        <f t="shared" si="3"/>
        <v>70121724.539999992</v>
      </c>
      <c r="E23" s="15">
        <f t="shared" si="3"/>
        <v>72434996.960000008</v>
      </c>
      <c r="F23" s="15">
        <f t="shared" si="3"/>
        <v>121031637.94999999</v>
      </c>
      <c r="G23" s="15">
        <f t="shared" si="3"/>
        <v>51041486.469999999</v>
      </c>
      <c r="H23" s="15">
        <f t="shared" si="3"/>
        <v>111929533.66999999</v>
      </c>
      <c r="I23" s="15">
        <f>+I24+I25+I26+I27+I28+I29+I30+I31+I32</f>
        <v>124504066.90000002</v>
      </c>
      <c r="J23" s="15">
        <f>+J24+J25+J26+J27+J28+J29+J30+J31+J32</f>
        <v>107486034.38</v>
      </c>
      <c r="K23" s="15"/>
      <c r="L23" s="15"/>
      <c r="M23" s="15"/>
      <c r="N23" s="15"/>
      <c r="O23" s="15"/>
      <c r="P23" s="24">
        <f>SUM(D23:O23)</f>
        <v>658549480.86999989</v>
      </c>
    </row>
    <row r="24" spans="1:16" x14ac:dyDescent="0.25">
      <c r="A24" s="5" t="s">
        <v>7</v>
      </c>
      <c r="B24" s="47">
        <v>146979573</v>
      </c>
      <c r="C24" s="47">
        <v>168493010.16</v>
      </c>
      <c r="D24" s="47">
        <v>10130378.32</v>
      </c>
      <c r="E24" s="13">
        <v>3876814.72</v>
      </c>
      <c r="F24" s="13">
        <v>20030223.780000001</v>
      </c>
      <c r="G24" s="31">
        <v>13038646.07</v>
      </c>
      <c r="H24" s="32">
        <v>13910603.76</v>
      </c>
      <c r="I24" s="33">
        <v>16994654.84</v>
      </c>
      <c r="J24" s="16">
        <v>8877437.7599999998</v>
      </c>
      <c r="K24" s="58"/>
      <c r="L24" s="34"/>
      <c r="M24" s="13"/>
      <c r="N24" s="13"/>
      <c r="O24" s="13"/>
      <c r="P24" s="26">
        <f t="shared" si="2"/>
        <v>86858759.25</v>
      </c>
    </row>
    <row r="25" spans="1:16" x14ac:dyDescent="0.25">
      <c r="A25" s="5" t="s">
        <v>8</v>
      </c>
      <c r="B25" s="47">
        <v>116984535</v>
      </c>
      <c r="C25" s="47">
        <v>174711827.03</v>
      </c>
      <c r="D25" s="31">
        <v>0</v>
      </c>
      <c r="E25" s="31">
        <v>6713649.21</v>
      </c>
      <c r="F25" s="32">
        <v>16983014.300000001</v>
      </c>
      <c r="G25" s="31">
        <v>3004200.73</v>
      </c>
      <c r="H25" s="32">
        <v>26681243.789999999</v>
      </c>
      <c r="I25" s="33">
        <v>21901161.989999998</v>
      </c>
      <c r="J25" s="16">
        <v>926973.58</v>
      </c>
      <c r="K25" s="58"/>
      <c r="L25" s="34"/>
      <c r="M25" s="13"/>
      <c r="N25" s="13"/>
      <c r="O25" s="13"/>
      <c r="P25" s="26">
        <f t="shared" si="2"/>
        <v>76210243.599999994</v>
      </c>
    </row>
    <row r="26" spans="1:16" x14ac:dyDescent="0.25">
      <c r="A26" s="5" t="s">
        <v>9</v>
      </c>
      <c r="B26" s="47">
        <v>49323930</v>
      </c>
      <c r="C26" s="47">
        <v>43788930</v>
      </c>
      <c r="D26" s="31">
        <v>262566.8</v>
      </c>
      <c r="E26" s="31">
        <v>1838313.6</v>
      </c>
      <c r="F26" s="32">
        <v>1479571.3</v>
      </c>
      <c r="G26" s="31">
        <v>3238036.25</v>
      </c>
      <c r="H26" s="32">
        <v>4199399.82</v>
      </c>
      <c r="I26" s="33">
        <v>3077159.14</v>
      </c>
      <c r="J26" s="16">
        <v>5019373.0199999996</v>
      </c>
      <c r="K26" s="58"/>
      <c r="L26" s="34"/>
      <c r="M26" s="13"/>
      <c r="N26" s="13"/>
      <c r="O26" s="13"/>
      <c r="P26" s="26">
        <f t="shared" si="2"/>
        <v>19114419.93</v>
      </c>
    </row>
    <row r="27" spans="1:16" x14ac:dyDescent="0.25">
      <c r="A27" s="5" t="s">
        <v>10</v>
      </c>
      <c r="B27" s="47">
        <v>9352285</v>
      </c>
      <c r="C27" s="47">
        <v>18576375.239999998</v>
      </c>
      <c r="D27" s="31">
        <v>0</v>
      </c>
      <c r="E27" s="31">
        <v>0</v>
      </c>
      <c r="F27" s="31">
        <v>400000</v>
      </c>
      <c r="G27" s="31"/>
      <c r="H27" s="32">
        <v>1052105.26</v>
      </c>
      <c r="I27" s="33">
        <v>1035800</v>
      </c>
      <c r="J27" s="16">
        <v>462382</v>
      </c>
      <c r="K27" s="58"/>
      <c r="L27" s="13"/>
      <c r="M27" s="13"/>
      <c r="N27" s="13"/>
      <c r="O27" s="13"/>
      <c r="P27" s="26">
        <f t="shared" si="2"/>
        <v>2950287.26</v>
      </c>
    </row>
    <row r="28" spans="1:16" x14ac:dyDescent="0.25">
      <c r="A28" s="5" t="s">
        <v>11</v>
      </c>
      <c r="B28" s="47">
        <v>141378686</v>
      </c>
      <c r="C28" s="47">
        <v>184443296</v>
      </c>
      <c r="D28" s="13">
        <v>36353312.759999998</v>
      </c>
      <c r="E28" s="13">
        <v>338460</v>
      </c>
      <c r="F28" s="13">
        <v>32282195.91</v>
      </c>
      <c r="G28" s="31">
        <v>3569652.63</v>
      </c>
      <c r="H28" s="32">
        <v>1759516.89</v>
      </c>
      <c r="I28" s="33">
        <v>37151490.43</v>
      </c>
      <c r="J28" s="16">
        <v>45100252.719999999</v>
      </c>
      <c r="K28" s="58"/>
      <c r="L28" s="34"/>
      <c r="M28" s="13"/>
      <c r="N28" s="13"/>
      <c r="O28" s="13"/>
      <c r="P28" s="26">
        <f t="shared" si="2"/>
        <v>156554881.34</v>
      </c>
    </row>
    <row r="29" spans="1:16" x14ac:dyDescent="0.25">
      <c r="A29" s="5" t="s">
        <v>12</v>
      </c>
      <c r="B29" s="47">
        <v>85997653</v>
      </c>
      <c r="C29" s="47">
        <v>224647653</v>
      </c>
      <c r="D29" s="47">
        <v>23309547.079999998</v>
      </c>
      <c r="E29" s="13">
        <v>46851192.93</v>
      </c>
      <c r="F29" s="13">
        <v>19871996.02</v>
      </c>
      <c r="G29" s="35">
        <v>5418750</v>
      </c>
      <c r="H29" s="36">
        <v>48997727.109999999</v>
      </c>
      <c r="I29" s="33">
        <v>30488419.93</v>
      </c>
      <c r="J29" s="16">
        <v>7686816.5599999996</v>
      </c>
      <c r="K29" s="58"/>
      <c r="L29" s="34"/>
      <c r="M29" s="13"/>
      <c r="N29" s="13"/>
      <c r="O29" s="13"/>
      <c r="P29" s="26">
        <f t="shared" si="2"/>
        <v>182624449.63</v>
      </c>
    </row>
    <row r="30" spans="1:16" x14ac:dyDescent="0.25">
      <c r="A30" s="5" t="s">
        <v>13</v>
      </c>
      <c r="B30" s="47">
        <v>163104502</v>
      </c>
      <c r="C30" s="47">
        <v>132883958.33</v>
      </c>
      <c r="D30" s="31">
        <v>25000</v>
      </c>
      <c r="E30" s="35">
        <v>943830.15</v>
      </c>
      <c r="F30" s="35">
        <v>2847283.64</v>
      </c>
      <c r="G30" s="35">
        <v>7247909.6500000004</v>
      </c>
      <c r="H30" s="36">
        <v>3846031.52</v>
      </c>
      <c r="I30" s="33">
        <v>3548158.55</v>
      </c>
      <c r="J30" s="16">
        <v>6380488.5300000003</v>
      </c>
      <c r="K30" s="58"/>
      <c r="L30" s="13"/>
      <c r="M30" s="13"/>
      <c r="N30" s="13"/>
      <c r="O30" s="13"/>
      <c r="P30" s="26">
        <f t="shared" si="2"/>
        <v>24838702.040000003</v>
      </c>
    </row>
    <row r="31" spans="1:16" x14ac:dyDescent="0.25">
      <c r="A31" s="5" t="s">
        <v>14</v>
      </c>
      <c r="B31" s="47">
        <v>295101134</v>
      </c>
      <c r="C31" s="47">
        <v>203805658.66999999</v>
      </c>
      <c r="D31" s="47">
        <v>40919.58</v>
      </c>
      <c r="E31" s="13">
        <v>2375681.5299999998</v>
      </c>
      <c r="F31" s="35">
        <v>8613122.8200000003</v>
      </c>
      <c r="G31" s="35">
        <v>5014737.01</v>
      </c>
      <c r="H31" s="36">
        <v>9887084.3300000001</v>
      </c>
      <c r="I31" s="33">
        <v>9655231.6199999992</v>
      </c>
      <c r="J31" s="16">
        <v>1848700.33</v>
      </c>
      <c r="K31" s="58"/>
      <c r="L31" s="34"/>
      <c r="M31" s="13"/>
      <c r="N31" s="13"/>
      <c r="O31" s="13"/>
      <c r="P31" s="26">
        <f t="shared" si="2"/>
        <v>37435477.219999999</v>
      </c>
    </row>
    <row r="32" spans="1:16" x14ac:dyDescent="0.25">
      <c r="A32" s="5" t="s">
        <v>15</v>
      </c>
      <c r="B32" s="47">
        <v>145166440</v>
      </c>
      <c r="C32" s="47">
        <v>142766664</v>
      </c>
      <c r="D32" s="37">
        <v>0</v>
      </c>
      <c r="E32" s="35">
        <v>9497054.8200000003</v>
      </c>
      <c r="F32" s="35">
        <v>18524230.18</v>
      </c>
      <c r="G32" s="35">
        <v>10509554.130000001</v>
      </c>
      <c r="H32" s="36">
        <v>1595821.19</v>
      </c>
      <c r="I32" s="33">
        <v>651990.4</v>
      </c>
      <c r="J32" s="16">
        <v>31183609.879999999</v>
      </c>
      <c r="K32" s="58"/>
      <c r="L32" s="34"/>
      <c r="M32" s="13"/>
      <c r="N32" s="13"/>
      <c r="O32" s="13"/>
      <c r="P32" s="26">
        <f t="shared" si="2"/>
        <v>71962260.599999994</v>
      </c>
    </row>
    <row r="33" spans="1:16" x14ac:dyDescent="0.25">
      <c r="A33" s="9" t="s">
        <v>16</v>
      </c>
      <c r="B33" s="28">
        <f>SUM(B34:B42)</f>
        <v>409557100</v>
      </c>
      <c r="C33" s="28">
        <f>+C34+C35+C36+C37+C38+C39+C40+C41+C42</f>
        <v>409540700.71000004</v>
      </c>
      <c r="D33" s="15">
        <f>+D34+D35+D36+D37+D38+D39+D40+D41+D42</f>
        <v>354060.71</v>
      </c>
      <c r="E33" s="15">
        <f>+E34+E35+E36+E37+E38+E39+E40+E41+E42</f>
        <v>14240688.520000001</v>
      </c>
      <c r="F33" s="15">
        <f>+F34+F35+F36+F37+F38+F39+F40+F41+F42</f>
        <v>5025126.8600000003</v>
      </c>
      <c r="G33" s="15">
        <f>+G34+G35+G36+G37+G38+G39+G40+G41+G42</f>
        <v>6450131.75</v>
      </c>
      <c r="H33" s="15">
        <f>+H34+H35+H36+H37+H38+H39+H40+H42</f>
        <v>7245387.7300000004</v>
      </c>
      <c r="I33" s="15">
        <f>+I34+I35+I36+I37+I38+I39+I40+I41+I42</f>
        <v>16943989.59</v>
      </c>
      <c r="J33" s="15">
        <f>+J34+J35+J36+J37+J38+J39+J40+J41+J42</f>
        <v>8724060.040000001</v>
      </c>
      <c r="K33" s="15"/>
      <c r="L33" s="15"/>
      <c r="M33" s="15"/>
      <c r="N33" s="15"/>
      <c r="O33" s="15"/>
      <c r="P33" s="24">
        <f t="shared" si="2"/>
        <v>58983445.200000003</v>
      </c>
    </row>
    <row r="34" spans="1:16" x14ac:dyDescent="0.25">
      <c r="A34" s="5" t="s">
        <v>17</v>
      </c>
      <c r="B34" s="47">
        <v>30565147</v>
      </c>
      <c r="C34" s="47">
        <v>24762129.670000002</v>
      </c>
      <c r="D34" s="31">
        <v>0</v>
      </c>
      <c r="E34" s="35">
        <v>410696.5</v>
      </c>
      <c r="F34" s="36">
        <v>394570</v>
      </c>
      <c r="G34" s="35">
        <v>117377.75</v>
      </c>
      <c r="H34" s="36">
        <v>1344057</v>
      </c>
      <c r="I34" s="33">
        <v>313706.23</v>
      </c>
      <c r="J34" s="16">
        <v>468544.78</v>
      </c>
      <c r="K34" s="33"/>
      <c r="L34" s="34"/>
      <c r="M34" s="13"/>
      <c r="N34" s="13"/>
      <c r="O34" s="13"/>
      <c r="P34" s="26">
        <f t="shared" si="2"/>
        <v>3048952.26</v>
      </c>
    </row>
    <row r="35" spans="1:16" x14ac:dyDescent="0.25">
      <c r="A35" s="5" t="s">
        <v>18</v>
      </c>
      <c r="B35" s="47">
        <v>72542275</v>
      </c>
      <c r="C35" s="47">
        <v>50167275.030000001</v>
      </c>
      <c r="D35" s="37">
        <v>0</v>
      </c>
      <c r="E35" s="35">
        <v>842520</v>
      </c>
      <c r="F35" s="35">
        <v>0</v>
      </c>
      <c r="G35" s="35">
        <v>1244015</v>
      </c>
      <c r="H35" s="35">
        <v>1174930</v>
      </c>
      <c r="I35" s="33">
        <v>6449998</v>
      </c>
      <c r="J35" s="16">
        <v>0</v>
      </c>
      <c r="K35" s="33"/>
      <c r="L35" s="13"/>
      <c r="M35" s="13"/>
      <c r="N35" s="13"/>
      <c r="O35" s="13"/>
      <c r="P35" s="26">
        <f t="shared" si="2"/>
        <v>9711463</v>
      </c>
    </row>
    <row r="36" spans="1:16" x14ac:dyDescent="0.25">
      <c r="A36" s="5" t="s">
        <v>19</v>
      </c>
      <c r="B36" s="13">
        <v>24801544</v>
      </c>
      <c r="C36" s="61">
        <v>13902944</v>
      </c>
      <c r="D36" s="37">
        <v>0</v>
      </c>
      <c r="E36" s="35">
        <v>100370.8</v>
      </c>
      <c r="F36" s="35">
        <v>777800.02</v>
      </c>
      <c r="G36" s="35">
        <v>647933.9</v>
      </c>
      <c r="H36" s="35">
        <v>236536.04</v>
      </c>
      <c r="I36" s="33">
        <v>143121.22</v>
      </c>
      <c r="J36" s="16">
        <v>150899.97</v>
      </c>
      <c r="K36" s="33"/>
      <c r="L36" s="34"/>
      <c r="M36" s="13"/>
      <c r="N36" s="13"/>
      <c r="O36" s="13"/>
      <c r="P36" s="26">
        <f t="shared" si="2"/>
        <v>2056661.9500000002</v>
      </c>
    </row>
    <row r="37" spans="1:16" x14ac:dyDescent="0.25">
      <c r="A37" s="5" t="s">
        <v>20</v>
      </c>
      <c r="B37" s="47">
        <v>875092</v>
      </c>
      <c r="C37" s="47">
        <v>415092</v>
      </c>
      <c r="D37" s="37">
        <v>0</v>
      </c>
      <c r="E37" s="35">
        <v>0</v>
      </c>
      <c r="F37" s="35">
        <v>0</v>
      </c>
      <c r="G37" s="35"/>
      <c r="H37" s="35">
        <v>700.23</v>
      </c>
      <c r="I37" s="33">
        <v>137250</v>
      </c>
      <c r="J37" s="16">
        <v>0</v>
      </c>
      <c r="K37" s="33"/>
      <c r="L37" s="13"/>
      <c r="M37" s="13"/>
      <c r="N37" s="13"/>
      <c r="O37" s="13"/>
      <c r="P37" s="26">
        <f t="shared" si="2"/>
        <v>137950.23000000001</v>
      </c>
    </row>
    <row r="38" spans="1:16" x14ac:dyDescent="0.25">
      <c r="A38" s="5" t="s">
        <v>21</v>
      </c>
      <c r="B38" s="47">
        <v>5312672</v>
      </c>
      <c r="C38" s="47">
        <v>11248452</v>
      </c>
      <c r="D38" s="37">
        <v>0</v>
      </c>
      <c r="E38" s="35">
        <v>0</v>
      </c>
      <c r="F38" s="35">
        <v>0</v>
      </c>
      <c r="G38" s="35">
        <v>264858</v>
      </c>
      <c r="H38" s="35">
        <v>21267.14</v>
      </c>
      <c r="I38" s="33">
        <v>20319.32</v>
      </c>
      <c r="J38" s="16">
        <v>25239.31</v>
      </c>
      <c r="K38" s="33"/>
      <c r="L38" s="13"/>
      <c r="M38" s="13"/>
      <c r="N38" s="13"/>
      <c r="O38" s="13"/>
      <c r="P38" s="26">
        <f t="shared" si="2"/>
        <v>331683.77</v>
      </c>
    </row>
    <row r="39" spans="1:16" x14ac:dyDescent="0.25">
      <c r="A39" s="5" t="s">
        <v>22</v>
      </c>
      <c r="B39" s="47">
        <v>6232889</v>
      </c>
      <c r="C39" s="47">
        <v>6144889</v>
      </c>
      <c r="D39" s="37">
        <v>0</v>
      </c>
      <c r="E39" s="35">
        <v>105070.21</v>
      </c>
      <c r="F39" s="35">
        <v>3273.55</v>
      </c>
      <c r="G39" s="35">
        <v>2389.2800000000002</v>
      </c>
      <c r="H39" s="35">
        <v>73968.5</v>
      </c>
      <c r="I39" s="33">
        <v>6809.8</v>
      </c>
      <c r="J39" s="16">
        <v>1619.98</v>
      </c>
      <c r="K39" s="33"/>
      <c r="L39" s="34"/>
      <c r="M39" s="13"/>
      <c r="N39" s="13"/>
      <c r="O39" s="13"/>
      <c r="P39" s="26">
        <f t="shared" si="2"/>
        <v>193131.32</v>
      </c>
    </row>
    <row r="40" spans="1:16" x14ac:dyDescent="0.25">
      <c r="A40" s="5" t="s">
        <v>23</v>
      </c>
      <c r="B40" s="47">
        <v>91677495</v>
      </c>
      <c r="C40" s="47">
        <v>111098226.33</v>
      </c>
      <c r="D40" s="31">
        <v>354060.71</v>
      </c>
      <c r="E40" s="31">
        <v>19615.55</v>
      </c>
      <c r="F40" s="13">
        <v>665040.9</v>
      </c>
      <c r="G40" s="31">
        <v>705113.11</v>
      </c>
      <c r="H40" s="31">
        <v>1906299.18</v>
      </c>
      <c r="I40" s="38">
        <v>4029132.53</v>
      </c>
      <c r="J40" s="16">
        <v>1613980.02</v>
      </c>
      <c r="K40" s="38"/>
      <c r="L40" s="34"/>
      <c r="M40" s="13"/>
      <c r="N40" s="13"/>
      <c r="O40" s="13"/>
      <c r="P40" s="26">
        <f t="shared" si="2"/>
        <v>9293242</v>
      </c>
    </row>
    <row r="41" spans="1:16" x14ac:dyDescent="0.25">
      <c r="A41" s="5" t="s">
        <v>24</v>
      </c>
      <c r="B41" s="33">
        <v>0</v>
      </c>
      <c r="C41" s="16">
        <v>0</v>
      </c>
      <c r="D41" s="37">
        <v>0</v>
      </c>
      <c r="E41" s="35"/>
      <c r="F41" s="35">
        <v>0</v>
      </c>
      <c r="G41" s="35"/>
      <c r="H41" s="36"/>
      <c r="I41" s="33"/>
      <c r="J41" s="33"/>
      <c r="K41" s="57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25</v>
      </c>
      <c r="B42" s="47">
        <v>177549986</v>
      </c>
      <c r="C42" s="47">
        <v>191801692.68000001</v>
      </c>
      <c r="D42" s="37">
        <v>0</v>
      </c>
      <c r="E42" s="35">
        <v>12762415.460000001</v>
      </c>
      <c r="F42" s="36">
        <v>3184442.39</v>
      </c>
      <c r="G42" s="35">
        <v>3468444.71</v>
      </c>
      <c r="H42" s="35">
        <v>2487629.64</v>
      </c>
      <c r="I42" s="33">
        <v>5843652.4900000002</v>
      </c>
      <c r="J42" s="16">
        <v>6463775.9800000004</v>
      </c>
      <c r="K42" s="57"/>
      <c r="L42" s="34"/>
      <c r="M42" s="13"/>
      <c r="N42" s="13"/>
      <c r="O42" s="13"/>
      <c r="P42" s="26">
        <f t="shared" si="2"/>
        <v>34210360.670000002</v>
      </c>
    </row>
    <row r="43" spans="1:16" x14ac:dyDescent="0.25">
      <c r="A43" s="9" t="s">
        <v>26</v>
      </c>
      <c r="B43" s="28">
        <f>SUM(B44:B51)</f>
        <v>17814167754</v>
      </c>
      <c r="C43" s="28">
        <f>+C44+C45+C46+C47+C48+C49+C50+C51</f>
        <v>17652569128.560001</v>
      </c>
      <c r="D43" s="15">
        <f>+D44+D45+D46+D47+D48+D49+D50+D51</f>
        <v>1343713609.3500001</v>
      </c>
      <c r="E43" s="15">
        <f>+E44+E45+E46+E47+E48+E49+E50+E51</f>
        <v>1347472490.1300001</v>
      </c>
      <c r="F43" s="15">
        <f>+F44+F45+F46+F47+F48+F49+F50+F51</f>
        <v>1346546868.9699998</v>
      </c>
      <c r="G43" s="15">
        <f>+G44+G45+G46+G47+G48+G49+G50+G51</f>
        <v>1476095769.26</v>
      </c>
      <c r="H43" s="15">
        <f>+H44+H45+H46+H50+H51</f>
        <v>1371997374.6000001</v>
      </c>
      <c r="I43" s="15">
        <f>+I44+I45+I46+I47+I48+I49+I50+I51</f>
        <v>1395003115.3599999</v>
      </c>
      <c r="J43" s="15">
        <f>+J44+J45+J46+J47+J48+J49+J50+J51</f>
        <v>1370913515.8299999</v>
      </c>
      <c r="K43" s="15"/>
      <c r="L43" s="15"/>
      <c r="M43" s="15"/>
      <c r="N43" s="15"/>
      <c r="O43" s="15"/>
      <c r="P43" s="24">
        <f t="shared" si="2"/>
        <v>9651742743.5</v>
      </c>
    </row>
    <row r="44" spans="1:16" x14ac:dyDescent="0.25">
      <c r="A44" s="5" t="s">
        <v>27</v>
      </c>
      <c r="B44" s="47">
        <v>139670342</v>
      </c>
      <c r="C44" s="47">
        <v>161185721.19999999</v>
      </c>
      <c r="D44" s="31">
        <v>7925000</v>
      </c>
      <c r="E44" s="31">
        <v>10344750.689999999</v>
      </c>
      <c r="F44" s="13">
        <v>8285000</v>
      </c>
      <c r="G44" s="31">
        <v>7979168</v>
      </c>
      <c r="H44" s="31">
        <v>8599107.4399999995</v>
      </c>
      <c r="I44" s="38">
        <v>20340148.030000001</v>
      </c>
      <c r="J44" s="39">
        <v>14613843</v>
      </c>
      <c r="K44" s="38"/>
      <c r="L44" s="34"/>
      <c r="M44" s="13"/>
      <c r="N44" s="13"/>
      <c r="O44" s="13"/>
      <c r="P44" s="26">
        <f t="shared" si="2"/>
        <v>78087017.159999996</v>
      </c>
    </row>
    <row r="45" spans="1:16" x14ac:dyDescent="0.25">
      <c r="A45" s="5" t="s">
        <v>28</v>
      </c>
      <c r="B45" s="13">
        <v>1401547745</v>
      </c>
      <c r="C45" s="47">
        <v>1401847745</v>
      </c>
      <c r="D45" s="47">
        <v>112511935.16</v>
      </c>
      <c r="E45" s="31">
        <v>112723924.23</v>
      </c>
      <c r="F45" s="31">
        <v>112697431.88</v>
      </c>
      <c r="G45" s="31">
        <v>112589784.09999999</v>
      </c>
      <c r="H45" s="31">
        <v>112747853.54000001</v>
      </c>
      <c r="I45" s="36">
        <v>113031173.48</v>
      </c>
      <c r="J45" s="35">
        <v>112747720.09999999</v>
      </c>
      <c r="K45" s="38"/>
      <c r="L45" s="13"/>
      <c r="M45" s="13"/>
      <c r="N45" s="13"/>
      <c r="O45" s="13"/>
      <c r="P45" s="26">
        <f t="shared" si="2"/>
        <v>789049822.49000001</v>
      </c>
    </row>
    <row r="46" spans="1:16" x14ac:dyDescent="0.25">
      <c r="A46" s="5" t="s">
        <v>29</v>
      </c>
      <c r="B46" s="25">
        <v>15711403949</v>
      </c>
      <c r="C46" s="16">
        <v>15649515944.360001</v>
      </c>
      <c r="D46" s="47">
        <v>1206515341.1600001</v>
      </c>
      <c r="E46" s="13">
        <v>1207642482.1800001</v>
      </c>
      <c r="F46" s="13">
        <v>1208094453.5899999</v>
      </c>
      <c r="G46" s="35">
        <v>1338890484.1300001</v>
      </c>
      <c r="H46" s="35">
        <v>1208659257.96</v>
      </c>
      <c r="I46" s="33">
        <v>1244555460.8199999</v>
      </c>
      <c r="J46" s="16">
        <v>1227627323.02</v>
      </c>
      <c r="K46" s="33"/>
      <c r="L46" s="34"/>
      <c r="M46" s="13"/>
      <c r="N46" s="13"/>
      <c r="O46" s="13"/>
      <c r="P46" s="26">
        <f t="shared" si="2"/>
        <v>8641984802.8600006</v>
      </c>
    </row>
    <row r="47" spans="1:16" x14ac:dyDescent="0.25">
      <c r="A47" s="5" t="s">
        <v>30</v>
      </c>
      <c r="B47" s="40">
        <v>0</v>
      </c>
      <c r="C47" s="16">
        <v>0</v>
      </c>
      <c r="D47" s="31">
        <v>0</v>
      </c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31</v>
      </c>
      <c r="B48" s="40">
        <v>0</v>
      </c>
      <c r="C48" s="16">
        <v>0</v>
      </c>
      <c r="D48" s="31">
        <v>0</v>
      </c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32</v>
      </c>
      <c r="B49" s="62">
        <v>0</v>
      </c>
      <c r="C49" s="16">
        <v>0</v>
      </c>
      <c r="D49" s="13">
        <v>0</v>
      </c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33</v>
      </c>
      <c r="B50" s="25">
        <v>4300000</v>
      </c>
      <c r="C50" s="25">
        <v>27300000</v>
      </c>
      <c r="D50" s="31">
        <v>0</v>
      </c>
      <c r="E50" s="35">
        <v>0</v>
      </c>
      <c r="F50" s="31">
        <v>416650.47</v>
      </c>
      <c r="G50" s="31"/>
      <c r="H50" s="35">
        <v>25354822.629999999</v>
      </c>
      <c r="I50" s="33">
        <v>0</v>
      </c>
      <c r="J50" s="33"/>
      <c r="K50" s="33"/>
      <c r="L50" s="13"/>
      <c r="M50" s="13"/>
      <c r="N50" s="13"/>
      <c r="O50" s="13"/>
      <c r="P50" s="26">
        <f t="shared" si="2"/>
        <v>25771473.099999998</v>
      </c>
    </row>
    <row r="51" spans="1:16" x14ac:dyDescent="0.25">
      <c r="A51" s="5" t="s">
        <v>34</v>
      </c>
      <c r="B51" s="47">
        <v>557245718</v>
      </c>
      <c r="C51" s="47">
        <v>412719718</v>
      </c>
      <c r="D51" s="47">
        <v>16761333.029999999</v>
      </c>
      <c r="E51" s="13">
        <v>16761333.029999999</v>
      </c>
      <c r="F51" s="13">
        <v>17053333.030000001</v>
      </c>
      <c r="G51" s="35">
        <v>16636333.029999999</v>
      </c>
      <c r="H51" s="35">
        <v>16636333.029999999</v>
      </c>
      <c r="I51" s="33">
        <v>17076333.030000001</v>
      </c>
      <c r="J51" s="13">
        <v>15924629.710000001</v>
      </c>
      <c r="K51" s="33"/>
      <c r="L51" s="34"/>
      <c r="M51" s="13"/>
      <c r="N51" s="13"/>
      <c r="O51" s="13"/>
      <c r="P51" s="26">
        <f t="shared" si="2"/>
        <v>116849627.89000002</v>
      </c>
    </row>
    <row r="52" spans="1:16" x14ac:dyDescent="0.25">
      <c r="A52" s="9" t="s">
        <v>35</v>
      </c>
      <c r="B52" s="28">
        <f>SUM(B53:B58)</f>
        <v>9925543008</v>
      </c>
      <c r="C52" s="28">
        <f>+C53+C54+C55+C56+C57+C58</f>
        <v>10240732349</v>
      </c>
      <c r="D52" s="15">
        <f>+D53+D54+D55+D56+D57+D58</f>
        <v>827128401</v>
      </c>
      <c r="E52" s="15">
        <f>+E53+E54+E55+E56+E57+E58</f>
        <v>1142317741.9400001</v>
      </c>
      <c r="F52" s="15">
        <f>+F53+F54+F55+F56+F57+F58</f>
        <v>827128401</v>
      </c>
      <c r="G52" s="15">
        <f>+G53+G54+G55+G56+G57+G58</f>
        <v>827128401</v>
      </c>
      <c r="H52" s="15">
        <f>+H55</f>
        <v>827128401</v>
      </c>
      <c r="I52" s="15">
        <f>+I53+I54+I55+I56+I57+I58</f>
        <v>822512577</v>
      </c>
      <c r="J52" s="15">
        <f>+J55</f>
        <v>828854519</v>
      </c>
      <c r="K52" s="15"/>
      <c r="L52" s="15"/>
      <c r="M52" s="15"/>
      <c r="N52" s="15"/>
      <c r="O52" s="15"/>
      <c r="P52" s="24">
        <f t="shared" si="2"/>
        <v>6102198441.9400005</v>
      </c>
    </row>
    <row r="53" spans="1:16" x14ac:dyDescent="0.25">
      <c r="A53" s="5" t="s">
        <v>36</v>
      </c>
      <c r="B53" s="62">
        <v>0</v>
      </c>
      <c r="C53" s="25">
        <v>0</v>
      </c>
      <c r="D53" s="13">
        <v>0</v>
      </c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37</v>
      </c>
      <c r="B54" s="63">
        <v>0</v>
      </c>
      <c r="C54" s="48">
        <v>0</v>
      </c>
      <c r="D54" s="13">
        <v>0</v>
      </c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38</v>
      </c>
      <c r="B55" s="47">
        <v>9925543008</v>
      </c>
      <c r="C55" s="47">
        <v>10240732349</v>
      </c>
      <c r="D55" s="47">
        <v>827128401</v>
      </c>
      <c r="E55" s="13">
        <v>1142317741.9400001</v>
      </c>
      <c r="F55" s="13">
        <v>827128401</v>
      </c>
      <c r="G55" s="35">
        <v>827128401</v>
      </c>
      <c r="H55" s="35">
        <v>827128401</v>
      </c>
      <c r="I55" s="40">
        <v>822512577</v>
      </c>
      <c r="J55" s="13">
        <v>828854519</v>
      </c>
      <c r="K55" s="40"/>
      <c r="L55" s="34"/>
      <c r="M55" s="13"/>
      <c r="N55" s="13"/>
      <c r="O55" s="13"/>
      <c r="P55" s="26">
        <f t="shared" si="2"/>
        <v>6102198441.9400005</v>
      </c>
    </row>
    <row r="56" spans="1:16" x14ac:dyDescent="0.25">
      <c r="A56" s="5" t="s">
        <v>39</v>
      </c>
      <c r="B56" s="25">
        <v>0</v>
      </c>
      <c r="C56" s="25">
        <v>0</v>
      </c>
      <c r="D56" s="13">
        <v>0</v>
      </c>
      <c r="E56" s="13">
        <v>0</v>
      </c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40</v>
      </c>
      <c r="B57" s="25">
        <v>0</v>
      </c>
      <c r="C57" s="25">
        <v>0</v>
      </c>
      <c r="D57" s="13">
        <v>0</v>
      </c>
      <c r="E57" s="13">
        <v>0</v>
      </c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41</v>
      </c>
      <c r="B58" s="25">
        <v>0</v>
      </c>
      <c r="C58" s="25">
        <v>0</v>
      </c>
      <c r="D58" s="13">
        <v>0</v>
      </c>
      <c r="E58" s="13">
        <v>0</v>
      </c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42</v>
      </c>
      <c r="B59" s="28">
        <f>SUM(B60:B68)</f>
        <v>424830047</v>
      </c>
      <c r="C59" s="28">
        <f>+C60+C61+C62+C63+C64+C65+C66+C67+C68</f>
        <v>450278047</v>
      </c>
      <c r="D59" s="28">
        <f t="shared" ref="D59:E59" si="4">+D60+D61+D62+D63+D64+D65+D66+D67</f>
        <v>0</v>
      </c>
      <c r="E59" s="28">
        <f t="shared" si="4"/>
        <v>364820.6</v>
      </c>
      <c r="F59" s="15">
        <f>+F60+F61+F62+F63+F64+F65+F66+F67+F68</f>
        <v>28114234</v>
      </c>
      <c r="G59" s="15">
        <f>+G60+G61+G62+G63+G64+G65+G66+G67+G68</f>
        <v>3710217.5399999996</v>
      </c>
      <c r="H59" s="15">
        <f>+H60+H61+H64</f>
        <v>4135991.4799999995</v>
      </c>
      <c r="I59" s="15">
        <f>+I60+I61+I62+I63+I64+I65</f>
        <v>75102893.210000008</v>
      </c>
      <c r="J59" s="15">
        <f>+J60+J61+J64+J68</f>
        <v>3222114.12</v>
      </c>
      <c r="K59" s="15"/>
      <c r="L59" s="15"/>
      <c r="M59" s="15"/>
      <c r="N59" s="15"/>
      <c r="O59" s="15"/>
      <c r="P59" s="24">
        <f t="shared" si="2"/>
        <v>114650270.95000002</v>
      </c>
    </row>
    <row r="60" spans="1:16" x14ac:dyDescent="0.25">
      <c r="A60" s="5" t="s">
        <v>43</v>
      </c>
      <c r="B60" s="47">
        <v>199229058</v>
      </c>
      <c r="C60" s="47">
        <v>189561058</v>
      </c>
      <c r="D60" s="37">
        <v>0</v>
      </c>
      <c r="E60" s="35">
        <v>130708.6</v>
      </c>
      <c r="F60" s="36">
        <v>171600</v>
      </c>
      <c r="G60" s="35">
        <v>1790417.72</v>
      </c>
      <c r="H60" s="35">
        <v>1752382.16</v>
      </c>
      <c r="I60" s="33">
        <v>58303.59</v>
      </c>
      <c r="J60" s="13">
        <v>1511117.85</v>
      </c>
      <c r="K60" s="33"/>
      <c r="L60" s="16"/>
      <c r="M60" s="13"/>
      <c r="N60" s="13"/>
      <c r="O60" s="13"/>
      <c r="P60" s="26">
        <f t="shared" si="2"/>
        <v>5414529.9199999999</v>
      </c>
    </row>
    <row r="61" spans="1:16" x14ac:dyDescent="0.25">
      <c r="A61" s="5" t="s">
        <v>44</v>
      </c>
      <c r="B61" s="47">
        <v>8265543</v>
      </c>
      <c r="C61" s="47">
        <v>15393543</v>
      </c>
      <c r="D61" s="37">
        <v>0</v>
      </c>
      <c r="E61" s="35">
        <v>0</v>
      </c>
      <c r="F61" s="35">
        <v>0</v>
      </c>
      <c r="G61" s="35">
        <v>50327</v>
      </c>
      <c r="H61" s="35">
        <v>158766.51999999999</v>
      </c>
      <c r="I61" s="35">
        <v>224394</v>
      </c>
      <c r="J61" s="13">
        <v>1604136.37</v>
      </c>
      <c r="K61" s="33"/>
      <c r="L61" s="16"/>
      <c r="M61" s="13"/>
      <c r="N61" s="13"/>
      <c r="O61" s="13"/>
      <c r="P61" s="26">
        <f t="shared" si="2"/>
        <v>2037623.8900000001</v>
      </c>
    </row>
    <row r="62" spans="1:16" x14ac:dyDescent="0.25">
      <c r="A62" s="5" t="s">
        <v>45</v>
      </c>
      <c r="B62" s="25">
        <v>0</v>
      </c>
      <c r="C62" s="25">
        <v>10000</v>
      </c>
      <c r="D62" s="37">
        <v>0</v>
      </c>
      <c r="E62" s="35">
        <v>0</v>
      </c>
      <c r="F62" s="35">
        <v>0</v>
      </c>
      <c r="G62" s="35"/>
      <c r="H62" s="35"/>
      <c r="I62" s="31">
        <v>4950</v>
      </c>
      <c r="J62" s="13">
        <v>0</v>
      </c>
      <c r="K62" s="33"/>
      <c r="L62" s="16"/>
      <c r="M62" s="13"/>
      <c r="N62" s="13"/>
      <c r="O62" s="13"/>
      <c r="P62" s="26">
        <f t="shared" si="2"/>
        <v>4950</v>
      </c>
    </row>
    <row r="63" spans="1:16" x14ac:dyDescent="0.25">
      <c r="A63" s="5" t="s">
        <v>46</v>
      </c>
      <c r="B63" s="47">
        <v>119506868</v>
      </c>
      <c r="C63" s="47">
        <v>129511266</v>
      </c>
      <c r="D63" s="37"/>
      <c r="E63" s="35"/>
      <c r="F63" s="35">
        <v>27725750</v>
      </c>
      <c r="G63" s="35"/>
      <c r="H63" s="35"/>
      <c r="I63" s="33">
        <v>74424300</v>
      </c>
      <c r="J63" s="13">
        <v>0</v>
      </c>
      <c r="K63" s="33"/>
      <c r="L63" s="16"/>
      <c r="M63" s="13"/>
      <c r="N63" s="13"/>
      <c r="O63" s="13"/>
      <c r="P63" s="26">
        <f t="shared" si="2"/>
        <v>102150050</v>
      </c>
    </row>
    <row r="64" spans="1:16" x14ac:dyDescent="0.25">
      <c r="A64" s="5" t="s">
        <v>47</v>
      </c>
      <c r="B64" s="47">
        <v>34658747</v>
      </c>
      <c r="C64" s="47">
        <v>37199349</v>
      </c>
      <c r="D64" s="37">
        <v>0</v>
      </c>
      <c r="E64" s="35">
        <v>234112</v>
      </c>
      <c r="F64" s="35">
        <v>216884</v>
      </c>
      <c r="G64" s="35">
        <v>1777080</v>
      </c>
      <c r="H64" s="35">
        <v>2224842.7999999998</v>
      </c>
      <c r="I64" s="33">
        <v>144679.62</v>
      </c>
      <c r="J64" s="16">
        <v>89656.4</v>
      </c>
      <c r="K64" s="16"/>
      <c r="L64" s="34"/>
      <c r="M64" s="13"/>
      <c r="N64" s="13"/>
      <c r="O64" s="13"/>
      <c r="P64" s="26">
        <f t="shared" si="2"/>
        <v>4687254.82</v>
      </c>
    </row>
    <row r="65" spans="1:16" x14ac:dyDescent="0.25">
      <c r="A65" s="5" t="s">
        <v>48</v>
      </c>
      <c r="B65" s="47">
        <v>5160000</v>
      </c>
      <c r="C65" s="47">
        <v>16693000</v>
      </c>
      <c r="D65" s="37">
        <v>0</v>
      </c>
      <c r="E65" s="35">
        <v>0</v>
      </c>
      <c r="F65" s="35">
        <v>0</v>
      </c>
      <c r="G65" s="35"/>
      <c r="H65" s="35"/>
      <c r="I65" s="33">
        <v>246266</v>
      </c>
      <c r="J65" s="13"/>
      <c r="K65" s="16"/>
      <c r="L65" s="34"/>
      <c r="M65" s="13"/>
      <c r="N65" s="13"/>
      <c r="O65" s="13"/>
      <c r="P65" s="26">
        <f t="shared" si="2"/>
        <v>246266</v>
      </c>
    </row>
    <row r="66" spans="1:16" x14ac:dyDescent="0.25">
      <c r="A66" s="5" t="s">
        <v>49</v>
      </c>
      <c r="B66" s="25">
        <v>0</v>
      </c>
      <c r="C66" s="25">
        <v>0</v>
      </c>
      <c r="D66" s="13">
        <v>0</v>
      </c>
      <c r="E66" s="13">
        <v>0</v>
      </c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50</v>
      </c>
      <c r="B67" s="47">
        <v>58009831</v>
      </c>
      <c r="C67" s="47">
        <v>61809831</v>
      </c>
      <c r="D67" s="13">
        <v>0</v>
      </c>
      <c r="E67" s="16">
        <v>0</v>
      </c>
      <c r="F67" s="13">
        <v>0</v>
      </c>
      <c r="G67" s="13">
        <v>92392.82</v>
      </c>
      <c r="H67" s="13"/>
      <c r="I67" s="13"/>
      <c r="J67" s="16"/>
      <c r="K67" s="16"/>
      <c r="L67" s="16"/>
      <c r="M67" s="13"/>
      <c r="N67" s="13"/>
      <c r="O67" s="13"/>
      <c r="P67" s="26">
        <f t="shared" si="2"/>
        <v>92392.82</v>
      </c>
    </row>
    <row r="68" spans="1:16" x14ac:dyDescent="0.25">
      <c r="A68" s="5" t="s">
        <v>51</v>
      </c>
      <c r="B68" s="30">
        <v>0</v>
      </c>
      <c r="C68" s="16">
        <v>100000</v>
      </c>
      <c r="D68" s="13">
        <v>0</v>
      </c>
      <c r="E68" s="13">
        <v>0</v>
      </c>
      <c r="F68" s="13">
        <v>0</v>
      </c>
      <c r="G68" s="13"/>
      <c r="H68" s="13"/>
      <c r="I68" s="13"/>
      <c r="J68" s="13">
        <v>17203.5</v>
      </c>
      <c r="K68" s="16"/>
      <c r="L68" s="16"/>
      <c r="M68" s="13"/>
      <c r="N68" s="13"/>
      <c r="O68" s="13"/>
      <c r="P68" s="26">
        <f t="shared" si="2"/>
        <v>17203.5</v>
      </c>
    </row>
    <row r="69" spans="1:16" x14ac:dyDescent="0.25">
      <c r="A69" s="9" t="s">
        <v>52</v>
      </c>
      <c r="B69" s="28">
        <f>+B70+B71+B72+B73</f>
        <v>0</v>
      </c>
      <c r="C69" s="28">
        <f>+C70+C71+C72+C73</f>
        <v>2000000</v>
      </c>
      <c r="D69" s="28">
        <f t="shared" ref="D69:E69" si="5">+D70+D71+D72+D73</f>
        <v>0</v>
      </c>
      <c r="E69" s="28">
        <f t="shared" si="5"/>
        <v>0</v>
      </c>
      <c r="F69" s="28"/>
      <c r="G69" s="18"/>
      <c r="H69" s="18"/>
      <c r="I69" s="18"/>
      <c r="J69" s="18"/>
      <c r="K69" s="28"/>
      <c r="L69" s="18"/>
      <c r="M69" s="18"/>
      <c r="N69" s="18"/>
      <c r="O69" s="24"/>
      <c r="P69" s="24">
        <f t="shared" si="2"/>
        <v>0</v>
      </c>
    </row>
    <row r="70" spans="1:16" x14ac:dyDescent="0.25">
      <c r="A70" s="5" t="s">
        <v>53</v>
      </c>
      <c r="B70" s="30">
        <v>0</v>
      </c>
      <c r="C70" s="16">
        <v>2000000</v>
      </c>
      <c r="D70" s="13">
        <v>0</v>
      </c>
      <c r="E70" s="13">
        <v>0</v>
      </c>
      <c r="F70" s="13">
        <v>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54</v>
      </c>
      <c r="B71" s="30">
        <v>0</v>
      </c>
      <c r="C71" s="16"/>
      <c r="D71" s="13">
        <v>0</v>
      </c>
      <c r="E71" s="13">
        <v>0</v>
      </c>
      <c r="F71" s="13">
        <v>0</v>
      </c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55</v>
      </c>
      <c r="B72" s="30">
        <v>0</v>
      </c>
      <c r="C72" s="16"/>
      <c r="D72" s="13">
        <v>0</v>
      </c>
      <c r="E72" s="13">
        <v>0</v>
      </c>
      <c r="F72" s="13">
        <v>0</v>
      </c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56</v>
      </c>
      <c r="B73" s="30">
        <v>0</v>
      </c>
      <c r="C73" s="16"/>
      <c r="D73" s="13">
        <v>0</v>
      </c>
      <c r="E73" s="13">
        <v>0</v>
      </c>
      <c r="F73" s="13">
        <v>0</v>
      </c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57</v>
      </c>
      <c r="B74" s="28">
        <f>+B75+B76</f>
        <v>0</v>
      </c>
      <c r="C74" s="15">
        <v>0</v>
      </c>
      <c r="D74" s="18">
        <v>0</v>
      </c>
      <c r="E74" s="18">
        <v>0</v>
      </c>
      <c r="F74" s="18">
        <v>0</v>
      </c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58</v>
      </c>
      <c r="B75" s="30">
        <v>0</v>
      </c>
      <c r="C75" s="16"/>
      <c r="D75" s="13">
        <v>0</v>
      </c>
      <c r="E75" s="13">
        <v>0</v>
      </c>
      <c r="F75" s="13">
        <v>0</v>
      </c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59</v>
      </c>
      <c r="B76" s="30">
        <v>0</v>
      </c>
      <c r="C76" s="16"/>
      <c r="D76" s="13">
        <v>0</v>
      </c>
      <c r="E76" s="13">
        <v>0</v>
      </c>
      <c r="F76" s="13">
        <v>0</v>
      </c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60</v>
      </c>
      <c r="B77" s="28">
        <f>+B78+B79+B80+B81</f>
        <v>0</v>
      </c>
      <c r="C77" s="29">
        <v>0</v>
      </c>
      <c r="D77" s="18">
        <v>0</v>
      </c>
      <c r="E77" s="18">
        <v>0</v>
      </c>
      <c r="F77" s="18">
        <v>0</v>
      </c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61</v>
      </c>
      <c r="B78" s="30">
        <v>0</v>
      </c>
      <c r="C78" s="16">
        <v>0</v>
      </c>
      <c r="D78" s="13">
        <v>0</v>
      </c>
      <c r="E78" s="13">
        <v>0</v>
      </c>
      <c r="F78" s="13">
        <v>0</v>
      </c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62</v>
      </c>
      <c r="B79" s="30">
        <v>0</v>
      </c>
      <c r="C79" s="16">
        <v>0</v>
      </c>
      <c r="D79" s="13">
        <v>0</v>
      </c>
      <c r="E79" s="13">
        <v>0</v>
      </c>
      <c r="F79" s="13">
        <v>0</v>
      </c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63</v>
      </c>
      <c r="B80" s="30">
        <v>0</v>
      </c>
      <c r="C80" s="16">
        <v>0</v>
      </c>
      <c r="D80" s="13">
        <v>0</v>
      </c>
      <c r="E80" s="13">
        <v>0</v>
      </c>
      <c r="F80" s="13">
        <v>0</v>
      </c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66</v>
      </c>
      <c r="B81" s="49">
        <v>0</v>
      </c>
      <c r="C81" s="50">
        <v>0</v>
      </c>
      <c r="D81" s="19">
        <v>0</v>
      </c>
      <c r="E81" s="19">
        <v>0</v>
      </c>
      <c r="F81" s="19">
        <v>0</v>
      </c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67</v>
      </c>
      <c r="B82" s="51">
        <f>+B83+B84</f>
        <v>0</v>
      </c>
      <c r="C82" s="29">
        <v>0</v>
      </c>
      <c r="D82" s="18">
        <v>0</v>
      </c>
      <c r="E82" s="18">
        <v>0</v>
      </c>
      <c r="F82" s="18">
        <v>0</v>
      </c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6">SUM(D82:O82)</f>
        <v>0</v>
      </c>
    </row>
    <row r="83" spans="1:16" x14ac:dyDescent="0.25">
      <c r="A83" s="5" t="s">
        <v>68</v>
      </c>
      <c r="B83" s="52">
        <v>0</v>
      </c>
      <c r="C83" s="16"/>
      <c r="D83" s="13">
        <v>0</v>
      </c>
      <c r="E83" s="13">
        <v>0</v>
      </c>
      <c r="F83" s="13">
        <v>0</v>
      </c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6"/>
        <v>0</v>
      </c>
    </row>
    <row r="84" spans="1:16" x14ac:dyDescent="0.25">
      <c r="A84" s="5" t="s">
        <v>69</v>
      </c>
      <c r="B84" s="53">
        <v>0</v>
      </c>
      <c r="C84" s="33">
        <f>SUM(C85:C86)</f>
        <v>0</v>
      </c>
      <c r="D84" s="13">
        <v>0</v>
      </c>
      <c r="E84" s="13">
        <v>0</v>
      </c>
      <c r="F84" s="13">
        <v>0</v>
      </c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6"/>
        <v>0</v>
      </c>
    </row>
    <row r="85" spans="1:16" x14ac:dyDescent="0.25">
      <c r="A85" s="9" t="s">
        <v>70</v>
      </c>
      <c r="B85" s="51">
        <f>+B86+B87</f>
        <v>0</v>
      </c>
      <c r="C85" s="29">
        <v>0</v>
      </c>
      <c r="D85" s="18">
        <v>0</v>
      </c>
      <c r="E85" s="18">
        <v>0</v>
      </c>
      <c r="F85" s="18">
        <v>0</v>
      </c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6"/>
        <v>0</v>
      </c>
    </row>
    <row r="86" spans="1:16" x14ac:dyDescent="0.25">
      <c r="A86" s="5" t="s">
        <v>71</v>
      </c>
      <c r="B86" s="30">
        <v>0</v>
      </c>
      <c r="C86" s="16"/>
      <c r="D86" s="13">
        <v>0</v>
      </c>
      <c r="E86" s="13">
        <v>0</v>
      </c>
      <c r="F86" s="13">
        <v>0</v>
      </c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6"/>
        <v>0</v>
      </c>
    </row>
    <row r="87" spans="1:16" x14ac:dyDescent="0.25">
      <c r="A87" s="5" t="s">
        <v>72</v>
      </c>
      <c r="B87" s="53">
        <v>0</v>
      </c>
      <c r="C87" s="33">
        <f>SUM(C88:C89)</f>
        <v>0</v>
      </c>
      <c r="D87" s="13">
        <v>0</v>
      </c>
      <c r="E87" s="13">
        <v>0</v>
      </c>
      <c r="F87" s="13">
        <v>0</v>
      </c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6"/>
        <v>0</v>
      </c>
    </row>
    <row r="88" spans="1:16" x14ac:dyDescent="0.25">
      <c r="A88" s="9" t="s">
        <v>73</v>
      </c>
      <c r="B88" s="51">
        <v>0</v>
      </c>
      <c r="C88" s="29">
        <v>0</v>
      </c>
      <c r="D88" s="18">
        <v>0</v>
      </c>
      <c r="E88" s="18">
        <v>0</v>
      </c>
      <c r="F88" s="18">
        <v>0</v>
      </c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6"/>
        <v>0</v>
      </c>
    </row>
    <row r="89" spans="1:16" x14ac:dyDescent="0.25">
      <c r="A89" s="5" t="s">
        <v>74</v>
      </c>
      <c r="B89" s="30">
        <v>0</v>
      </c>
      <c r="C89" s="16"/>
      <c r="D89" s="13">
        <v>0</v>
      </c>
      <c r="E89" s="13">
        <v>0</v>
      </c>
      <c r="F89" s="13">
        <v>0</v>
      </c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6"/>
        <v>0</v>
      </c>
    </row>
    <row r="90" spans="1:16" s="8" customFormat="1" x14ac:dyDescent="0.25">
      <c r="A90" s="11" t="s">
        <v>64</v>
      </c>
      <c r="B90" s="20">
        <f>+B88+B85+B82+B77+B74+B69+B59+B52+B43+B33+B23+B17</f>
        <v>32299762347</v>
      </c>
      <c r="C90" s="20">
        <f>+C88+C85+C82+C77+C74+C69+C59+C52+C43+C33+C23+C17</f>
        <v>32503769561.34</v>
      </c>
      <c r="D90" s="20">
        <f>+D88+D85+D82+D77+D74+D69+D59+D52+D43+D33+D23+D17</f>
        <v>2376119679.9700003</v>
      </c>
      <c r="E90" s="20">
        <f t="shared" ref="E90:O90" si="7">+E88+E85+E82+E77+E74+E69+E59+E52+E43+E33+E23+E17</f>
        <v>2732899182.4200001</v>
      </c>
      <c r="F90" s="20">
        <f t="shared" si="7"/>
        <v>2503449634.6799998</v>
      </c>
      <c r="G90" s="20">
        <f t="shared" si="7"/>
        <v>2543083418.6300001</v>
      </c>
      <c r="H90" s="20">
        <f t="shared" si="7"/>
        <v>2569368395.79</v>
      </c>
      <c r="I90" s="20">
        <f t="shared" si="7"/>
        <v>2625741161.6199999</v>
      </c>
      <c r="J90" s="20">
        <f t="shared" si="7"/>
        <v>2529750541.4200001</v>
      </c>
      <c r="K90" s="20">
        <f>+K17+K23+K33+K43+K52+K59+K69</f>
        <v>0</v>
      </c>
      <c r="L90" s="20">
        <f>+L17+L23+L33+L43+L52+L59</f>
        <v>0</v>
      </c>
      <c r="M90" s="20">
        <f t="shared" si="7"/>
        <v>0</v>
      </c>
      <c r="N90" s="20">
        <f>+N17+N23+N33+N43+N52+N59</f>
        <v>0</v>
      </c>
      <c r="O90" s="20">
        <f t="shared" si="7"/>
        <v>0</v>
      </c>
      <c r="P90" s="27">
        <f t="shared" si="6"/>
        <v>17880412014.529999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4"/>
    </row>
    <row r="94" spans="1:16" x14ac:dyDescent="0.25">
      <c r="B94" s="43"/>
      <c r="C94" s="54"/>
    </row>
    <row r="95" spans="1:16" x14ac:dyDescent="0.25">
      <c r="B95" s="43"/>
      <c r="C95" s="54"/>
    </row>
    <row r="96" spans="1:16" x14ac:dyDescent="0.25">
      <c r="B96" s="43"/>
      <c r="C96" s="54"/>
    </row>
    <row r="97" spans="1:11" x14ac:dyDescent="0.25">
      <c r="B97" s="56"/>
      <c r="C97" s="54"/>
      <c r="J97" s="59" t="s">
        <v>95</v>
      </c>
    </row>
    <row r="98" spans="1:11" x14ac:dyDescent="0.25">
      <c r="B98" s="56"/>
      <c r="C98" s="54"/>
      <c r="J98" s="60" t="s">
        <v>96</v>
      </c>
    </row>
    <row r="99" spans="1:11" x14ac:dyDescent="0.25">
      <c r="B99" s="56"/>
      <c r="C99" s="54"/>
      <c r="J99" s="59" t="s">
        <v>97</v>
      </c>
    </row>
    <row r="100" spans="1:11" x14ac:dyDescent="0.25">
      <c r="B100" s="43"/>
      <c r="C100" s="54"/>
    </row>
    <row r="101" spans="1:11" x14ac:dyDescent="0.25">
      <c r="B101" s="43"/>
      <c r="C101" s="54"/>
    </row>
    <row r="103" spans="1:11" ht="15" customHeight="1" x14ac:dyDescent="0.25">
      <c r="A103" s="74" t="s">
        <v>90</v>
      </c>
      <c r="B103" s="74"/>
      <c r="C103" s="55"/>
    </row>
    <row r="104" spans="1:11" ht="15" customHeight="1" x14ac:dyDescent="0.25">
      <c r="A104" s="74" t="s">
        <v>94</v>
      </c>
      <c r="B104" s="74"/>
    </row>
    <row r="105" spans="1:11" ht="66.75" customHeight="1" x14ac:dyDescent="0.25">
      <c r="A105" s="74" t="s">
        <v>91</v>
      </c>
      <c r="B105" s="74"/>
      <c r="D105" s="66"/>
      <c r="E105" s="66"/>
      <c r="F105" s="66"/>
    </row>
    <row r="106" spans="1:11" x14ac:dyDescent="0.25">
      <c r="D106" s="66"/>
      <c r="E106" s="66"/>
      <c r="F106" s="66"/>
      <c r="K106" s="33"/>
    </row>
    <row r="107" spans="1:11" x14ac:dyDescent="0.25">
      <c r="K107" s="33"/>
    </row>
    <row r="108" spans="1:11" x14ac:dyDescent="0.25">
      <c r="K108" s="33"/>
    </row>
    <row r="109" spans="1:11" x14ac:dyDescent="0.25">
      <c r="K109" s="33"/>
    </row>
    <row r="110" spans="1:11" x14ac:dyDescent="0.25">
      <c r="K110" s="33"/>
    </row>
    <row r="111" spans="1:11" x14ac:dyDescent="0.25">
      <c r="K111" s="33"/>
    </row>
    <row r="112" spans="1:11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2025-08-04T15:33:14Z</cp:lastPrinted>
  <dcterms:created xsi:type="dcterms:W3CDTF">2021-07-29T18:58:50Z</dcterms:created>
  <dcterms:modified xsi:type="dcterms:W3CDTF">2025-08-04T15:41:03Z</dcterms:modified>
</cp:coreProperties>
</file>