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5\OAI\2025\NOVIEMBRE\"/>
    </mc:Choice>
  </mc:AlternateContent>
  <xr:revisionPtr revIDLastSave="0" documentId="13_ncr:1_{D2FFBB09-3E04-4B26-AA9C-2C09CA320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2" l="1"/>
  <c r="N52" i="2"/>
  <c r="N43" i="2"/>
  <c r="N33" i="2"/>
  <c r="N23" i="2"/>
  <c r="N17" i="2"/>
  <c r="M23" i="2"/>
  <c r="M59" i="2"/>
  <c r="M52" i="2"/>
  <c r="M43" i="2"/>
  <c r="M33" i="2"/>
  <c r="C59" i="2"/>
  <c r="B59" i="2"/>
  <c r="L59" i="2"/>
  <c r="L52" i="2"/>
  <c r="L43" i="2"/>
  <c r="L33" i="2"/>
  <c r="L23" i="2"/>
  <c r="K59" i="2"/>
  <c r="K52" i="2"/>
  <c r="K43" i="2"/>
  <c r="K33" i="2"/>
  <c r="K23" i="2"/>
  <c r="J59" i="2" l="1"/>
  <c r="J52" i="2"/>
  <c r="J43" i="2"/>
  <c r="J33" i="2"/>
  <c r="J23" i="2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H90" i="2" l="1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M17" i="2"/>
  <c r="N90" i="2"/>
  <c r="C87" i="2"/>
  <c r="C84" i="2"/>
  <c r="C90" i="2" l="1"/>
  <c r="M90" i="2"/>
  <c r="P52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I90" i="2"/>
  <c r="P23" i="2"/>
  <c r="K90" i="2"/>
  <c r="L90" i="2"/>
  <c r="P90" i="2" s="1"/>
  <c r="P59" i="2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<sst xmlns="http://schemas.openxmlformats.org/spreadsheetml/2006/main" count="100" uniqueCount="100">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</sst>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1213643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14"/>
  <sheetViews>
    <sheetView showGridLines="0" tabSelected="1" topLeftCell="A11" zoomScale="150" zoomScaleNormal="150" workbookViewId="0">
      <selection activeCell="C95" sqref="C9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7.140625" style="18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4" width="18.7109375" style="18" bestFit="1" customWidth="1"/>
    <col min="15" max="15" width="17.140625" style="18" customWidth="1"/>
    <col min="16" max="16" width="17.42578125" customWidth="1"/>
  </cols>
  <sheetData>
    <row r="6" spans="1:16" ht="28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customHeight="1" x14ac:dyDescent="0.25">
      <c r="A11" s="62" t="s">
        <v>92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64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0" t="s">
        <v>65</v>
      </c>
      <c r="B14" s="61" t="s">
        <v>89</v>
      </c>
      <c r="C14" s="61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0"/>
      <c r="B15" s="61"/>
      <c r="C15" s="61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2572275700</v>
      </c>
      <c r="C17" s="43">
        <f>SUM(C18:C22)</f>
        <v>2586557299.6399999</v>
      </c>
      <c r="D17" s="11">
        <f>SUM(D18:D22)</f>
        <v>134801884.37</v>
      </c>
      <c r="E17" s="11">
        <f t="shared" ref="E17:K17" si="0">+E18+E19+E20+E21+E22</f>
        <v>156068444.27000001</v>
      </c>
      <c r="F17" s="11">
        <f t="shared" si="0"/>
        <v>175603365.89999998</v>
      </c>
      <c r="G17" s="11">
        <f>SUM(G18:G22)</f>
        <v>178657412.60999998</v>
      </c>
      <c r="H17" s="11">
        <f t="shared" si="0"/>
        <v>246931707.31</v>
      </c>
      <c r="I17" s="11">
        <f t="shared" si="0"/>
        <v>191674519.56</v>
      </c>
      <c r="J17" s="11">
        <f t="shared" si="0"/>
        <v>210550298.05000001</v>
      </c>
      <c r="K17" s="11">
        <f t="shared" si="0"/>
        <v>220955647.34</v>
      </c>
      <c r="L17" s="11">
        <f>SUM(L18:L22)</f>
        <v>173775238.66999999</v>
      </c>
      <c r="M17" s="11">
        <f>SUM(M18:M22)</f>
        <v>297980053.25</v>
      </c>
      <c r="N17" s="11">
        <f>SUM(N18:N22)</f>
        <v>312504339.90999997</v>
      </c>
      <c r="O17" s="11">
        <f>+O18+O19+O20+O21+O22</f>
        <v>0</v>
      </c>
      <c r="P17" s="21">
        <f>SUM(D17:O17)</f>
        <v>2299502911.2399998</v>
      </c>
    </row>
    <row r="18" spans="1:16" x14ac:dyDescent="0.25">
      <c r="A18" s="4" t="s">
        <v>1</v>
      </c>
      <c r="B18" s="12">
        <v>1895773363</v>
      </c>
      <c r="C18" s="12">
        <v>1879921884</v>
      </c>
      <c r="D18" s="57">
        <v>109523175.11</v>
      </c>
      <c r="E18" s="12">
        <v>126817717.17</v>
      </c>
      <c r="F18" s="12">
        <v>147091247.91</v>
      </c>
      <c r="G18" s="28">
        <v>147799755.16</v>
      </c>
      <c r="H18" s="41">
        <v>146493201.72999999</v>
      </c>
      <c r="I18" s="30">
        <v>145284708.71000001</v>
      </c>
      <c r="J18" s="14">
        <v>167865383.06</v>
      </c>
      <c r="K18" s="14">
        <v>150828907.11000001</v>
      </c>
      <c r="L18" s="31">
        <v>139217691.47999999</v>
      </c>
      <c r="M18" s="12">
        <v>147487422.77000001</v>
      </c>
      <c r="N18" s="12">
        <v>270824024.36000001</v>
      </c>
      <c r="O18" s="12"/>
      <c r="P18" s="23">
        <f t="shared" ref="P18:P81" si="1">SUM(D18:O18)</f>
        <v>1699233234.5700002</v>
      </c>
    </row>
    <row r="19" spans="1:16" x14ac:dyDescent="0.25">
      <c r="A19" s="4" t="s">
        <v>2</v>
      </c>
      <c r="B19" s="12">
        <v>272360204</v>
      </c>
      <c r="C19" s="12">
        <v>357801004</v>
      </c>
      <c r="D19" s="57">
        <v>8596277.5</v>
      </c>
      <c r="E19" s="12">
        <v>11151815.92</v>
      </c>
      <c r="F19" s="12">
        <v>8840757.3599999994</v>
      </c>
      <c r="G19" s="28">
        <v>10066969.92</v>
      </c>
      <c r="H19" s="29">
        <v>79529483.900000006</v>
      </c>
      <c r="I19" s="30">
        <v>25422569.75</v>
      </c>
      <c r="J19" s="14">
        <v>21932370.100000001</v>
      </c>
      <c r="K19" s="14">
        <v>13376985.609999999</v>
      </c>
      <c r="L19" s="31">
        <v>13606773.970000001</v>
      </c>
      <c r="M19" s="12">
        <v>129520736.73999999</v>
      </c>
      <c r="N19" s="12">
        <v>20043624.579999998</v>
      </c>
      <c r="O19" s="12"/>
      <c r="P19" s="23">
        <f t="shared" si="1"/>
        <v>342088365.34999996</v>
      </c>
    </row>
    <row r="20" spans="1:16" x14ac:dyDescent="0.25">
      <c r="A20" s="4" t="s">
        <v>3</v>
      </c>
      <c r="B20" s="12">
        <v>3799616</v>
      </c>
      <c r="C20" s="12">
        <v>882296</v>
      </c>
      <c r="D20" s="57">
        <v>0</v>
      </c>
      <c r="E20" s="12">
        <v>0</v>
      </c>
      <c r="F20" s="12">
        <v>0</v>
      </c>
      <c r="G20" s="12"/>
      <c r="H20" s="12">
        <v>11730.27</v>
      </c>
      <c r="I20" s="12">
        <v>6880</v>
      </c>
      <c r="J20" s="12">
        <v>18800</v>
      </c>
      <c r="K20" s="14">
        <v>12177.92</v>
      </c>
      <c r="L20" s="12"/>
      <c r="M20" s="12"/>
      <c r="N20" s="12">
        <v>0</v>
      </c>
      <c r="O20" s="12"/>
      <c r="P20" s="23">
        <f t="shared" si="1"/>
        <v>49588.19</v>
      </c>
    </row>
    <row r="21" spans="1:16" x14ac:dyDescent="0.25">
      <c r="A21" s="4" t="s">
        <v>4</v>
      </c>
      <c r="B21" s="14">
        <v>127334546</v>
      </c>
      <c r="C21" s="14">
        <v>71463644.640000001</v>
      </c>
      <c r="D21" s="57">
        <v>0</v>
      </c>
      <c r="E21" s="12">
        <v>0</v>
      </c>
      <c r="F21" s="12">
        <v>0</v>
      </c>
      <c r="G21" s="12"/>
      <c r="H21" s="12"/>
      <c r="I21" s="12">
        <v>300000</v>
      </c>
      <c r="J21" s="12">
        <v>0</v>
      </c>
      <c r="K21" s="12">
        <v>35329640</v>
      </c>
      <c r="L21" s="12"/>
      <c r="M21" s="12"/>
      <c r="N21" s="12">
        <v>0</v>
      </c>
      <c r="O21" s="12"/>
      <c r="P21" s="23">
        <f t="shared" si="1"/>
        <v>35629640</v>
      </c>
    </row>
    <row r="22" spans="1:16" x14ac:dyDescent="0.25">
      <c r="A22" s="4" t="s">
        <v>5</v>
      </c>
      <c r="B22" s="12">
        <v>273007971</v>
      </c>
      <c r="C22" s="12">
        <v>276488471</v>
      </c>
      <c r="D22" s="57">
        <v>16682431.76</v>
      </c>
      <c r="E22" s="12">
        <v>18098911.18</v>
      </c>
      <c r="F22" s="12">
        <v>19671360.629999999</v>
      </c>
      <c r="G22" s="28">
        <v>20790687.530000001</v>
      </c>
      <c r="H22" s="29">
        <v>20897291.41</v>
      </c>
      <c r="I22" s="30">
        <v>20660361.100000001</v>
      </c>
      <c r="J22" s="14">
        <v>20733744.890000001</v>
      </c>
      <c r="K22" s="14">
        <v>21407936.699999999</v>
      </c>
      <c r="L22" s="31">
        <v>20950773.219999999</v>
      </c>
      <c r="M22" s="12">
        <v>20971893.739999998</v>
      </c>
      <c r="N22" s="12">
        <v>21636690.969999999</v>
      </c>
      <c r="O22" s="12"/>
      <c r="P22" s="23">
        <f t="shared" si="1"/>
        <v>222502083.13</v>
      </c>
    </row>
    <row r="23" spans="1:16" x14ac:dyDescent="0.25">
      <c r="A23" s="8" t="s">
        <v>6</v>
      </c>
      <c r="B23" s="25">
        <f>SUM(B24:B32)</f>
        <v>1153388738</v>
      </c>
      <c r="C23" s="25">
        <f t="shared" ref="C23:H23" si="2">+C24+C25+C26+C27+C28+C29+C30+C31+C32</f>
        <v>1528850031.0700002</v>
      </c>
      <c r="D23" s="11">
        <f t="shared" si="2"/>
        <v>70121724.539999992</v>
      </c>
      <c r="E23" s="11">
        <f t="shared" si="2"/>
        <v>72434996.960000008</v>
      </c>
      <c r="F23" s="11">
        <f t="shared" si="2"/>
        <v>121031637.94999999</v>
      </c>
      <c r="G23" s="11">
        <f t="shared" si="2"/>
        <v>51041486.469999999</v>
      </c>
      <c r="H23" s="11">
        <f t="shared" si="2"/>
        <v>111929533.66999999</v>
      </c>
      <c r="I23" s="11">
        <f>+I24+I25+I26+I27+I28+I29+I30+I31+I32</f>
        <v>124504066.90000002</v>
      </c>
      <c r="J23" s="11">
        <f>+J24+J25+J26+J27+J28+J29+J30+J31+J32</f>
        <v>107486034.38</v>
      </c>
      <c r="K23" s="11">
        <f>+K24+K25+K26+K27+K28+K29+K30+K31+K32</f>
        <v>68122528.510000005</v>
      </c>
      <c r="L23" s="11">
        <f>+L24+L25+L26+L28+L29+L30+L31+L32</f>
        <v>49549957.799999997</v>
      </c>
      <c r="M23" s="11">
        <f>+M24+M25+M26+M28+M29+M30+M31+M32+M27</f>
        <v>114890020.53</v>
      </c>
      <c r="N23" s="11">
        <f>+N24+N25+N26+N27+N28+N29+N30+N31+N32</f>
        <v>86171084.329999998</v>
      </c>
      <c r="O23" s="11"/>
      <c r="P23" s="21">
        <f>SUM(D23:O23)</f>
        <v>977283072.03999984</v>
      </c>
    </row>
    <row r="24" spans="1:16" x14ac:dyDescent="0.25">
      <c r="A24" s="4" t="s">
        <v>7</v>
      </c>
      <c r="B24" s="12">
        <v>146979573</v>
      </c>
      <c r="C24" s="12">
        <v>173865054.16</v>
      </c>
      <c r="D24" s="12">
        <v>10130378.32</v>
      </c>
      <c r="E24" s="12">
        <v>3876814.72</v>
      </c>
      <c r="F24" s="12">
        <v>20030223.780000001</v>
      </c>
      <c r="G24" s="28">
        <v>13038646.07</v>
      </c>
      <c r="H24" s="29">
        <v>13910603.76</v>
      </c>
      <c r="I24" s="30">
        <v>16994654.84</v>
      </c>
      <c r="J24" s="14">
        <v>8877437.7599999998</v>
      </c>
      <c r="K24" s="53">
        <v>16517325.51</v>
      </c>
      <c r="L24" s="31">
        <v>9271536.1999999993</v>
      </c>
      <c r="M24" s="12">
        <v>25473037.09</v>
      </c>
      <c r="N24" s="12">
        <v>3703609.65</v>
      </c>
      <c r="O24" s="12"/>
      <c r="P24" s="23">
        <f t="shared" si="1"/>
        <v>141824267.70000002</v>
      </c>
    </row>
    <row r="25" spans="1:16" x14ac:dyDescent="0.25">
      <c r="A25" s="4" t="s">
        <v>8</v>
      </c>
      <c r="B25" s="12">
        <v>116984535</v>
      </c>
      <c r="C25" s="12">
        <v>188918434.03</v>
      </c>
      <c r="D25" s="28">
        <v>0</v>
      </c>
      <c r="E25" s="28">
        <v>6713649.21</v>
      </c>
      <c r="F25" s="29">
        <v>16983014.300000001</v>
      </c>
      <c r="G25" s="28">
        <v>3004200.73</v>
      </c>
      <c r="H25" s="29">
        <v>26681243.789999999</v>
      </c>
      <c r="I25" s="30">
        <v>21901161.989999998</v>
      </c>
      <c r="J25" s="14">
        <v>926973.58</v>
      </c>
      <c r="K25" s="53">
        <v>1397916.24</v>
      </c>
      <c r="L25" s="31">
        <v>2294792.12</v>
      </c>
      <c r="M25" s="12">
        <v>12954936.6</v>
      </c>
      <c r="N25" s="12">
        <v>40973908.299999997</v>
      </c>
      <c r="O25" s="12"/>
      <c r="P25" s="23">
        <f t="shared" si="1"/>
        <v>133831796.85999998</v>
      </c>
    </row>
    <row r="26" spans="1:16" x14ac:dyDescent="0.25">
      <c r="A26" s="4" t="s">
        <v>9</v>
      </c>
      <c r="B26" s="12">
        <v>49323930</v>
      </c>
      <c r="C26" s="12">
        <v>44791130</v>
      </c>
      <c r="D26" s="28">
        <v>262566.8</v>
      </c>
      <c r="E26" s="28">
        <v>1838313.6</v>
      </c>
      <c r="F26" s="29">
        <v>1479571.3</v>
      </c>
      <c r="G26" s="28">
        <v>3238036.25</v>
      </c>
      <c r="H26" s="29">
        <v>4199399.82</v>
      </c>
      <c r="I26" s="30">
        <v>3077159.14</v>
      </c>
      <c r="J26" s="14">
        <v>5019373.0199999996</v>
      </c>
      <c r="K26" s="53">
        <v>3471302.06</v>
      </c>
      <c r="L26" s="31">
        <v>5257755.88</v>
      </c>
      <c r="M26" s="12">
        <v>816829.29</v>
      </c>
      <c r="N26" s="12">
        <v>2138163.02</v>
      </c>
      <c r="O26" s="12"/>
      <c r="P26" s="23">
        <f t="shared" si="1"/>
        <v>30798470.179999996</v>
      </c>
    </row>
    <row r="27" spans="1:16" x14ac:dyDescent="0.25">
      <c r="A27" s="4" t="s">
        <v>10</v>
      </c>
      <c r="B27" s="12">
        <v>9352285</v>
      </c>
      <c r="C27" s="12">
        <v>11324085.24</v>
      </c>
      <c r="D27" s="28">
        <v>0</v>
      </c>
      <c r="E27" s="28">
        <v>0</v>
      </c>
      <c r="F27" s="28">
        <v>400000</v>
      </c>
      <c r="G27" s="28"/>
      <c r="H27" s="29">
        <v>1052105.26</v>
      </c>
      <c r="I27" s="30">
        <v>1035800</v>
      </c>
      <c r="J27" s="14">
        <v>462382</v>
      </c>
      <c r="K27" s="53">
        <v>117984</v>
      </c>
      <c r="L27" s="12"/>
      <c r="M27" s="12">
        <v>18630</v>
      </c>
      <c r="N27" s="12">
        <v>650000</v>
      </c>
      <c r="O27" s="12"/>
      <c r="P27" s="23">
        <f t="shared" si="1"/>
        <v>3736901.26</v>
      </c>
    </row>
    <row r="28" spans="1:16" x14ac:dyDescent="0.25">
      <c r="A28" s="4" t="s">
        <v>11</v>
      </c>
      <c r="B28" s="12">
        <v>141378686</v>
      </c>
      <c r="C28" s="12">
        <v>284797344</v>
      </c>
      <c r="D28" s="12">
        <v>36353312.759999998</v>
      </c>
      <c r="E28" s="12">
        <v>338460</v>
      </c>
      <c r="F28" s="12">
        <v>32282195.91</v>
      </c>
      <c r="G28" s="28">
        <v>3569652.63</v>
      </c>
      <c r="H28" s="29">
        <v>1759516.89</v>
      </c>
      <c r="I28" s="30">
        <v>37151490.43</v>
      </c>
      <c r="J28" s="14">
        <v>45100252.719999999</v>
      </c>
      <c r="K28" s="53">
        <v>1329923.57</v>
      </c>
      <c r="L28" s="31">
        <v>3063336.72</v>
      </c>
      <c r="M28" s="12">
        <v>31380001.27</v>
      </c>
      <c r="N28" s="12">
        <v>13479055.470000001</v>
      </c>
      <c r="O28" s="12"/>
      <c r="P28" s="23">
        <f t="shared" si="1"/>
        <v>205807198.37</v>
      </c>
    </row>
    <row r="29" spans="1:16" x14ac:dyDescent="0.25">
      <c r="A29" s="4" t="s">
        <v>12</v>
      </c>
      <c r="B29" s="12">
        <v>85997653</v>
      </c>
      <c r="C29" s="12">
        <v>262579876</v>
      </c>
      <c r="D29" s="12">
        <v>23309547.079999998</v>
      </c>
      <c r="E29" s="12">
        <v>46851192.93</v>
      </c>
      <c r="F29" s="12">
        <v>19871996.02</v>
      </c>
      <c r="G29" s="32">
        <v>5418750</v>
      </c>
      <c r="H29" s="33">
        <v>48997727.109999999</v>
      </c>
      <c r="I29" s="30">
        <v>30488419.93</v>
      </c>
      <c r="J29" s="14">
        <v>7686816.5599999996</v>
      </c>
      <c r="K29" s="53">
        <v>17988677.600000001</v>
      </c>
      <c r="L29" s="31">
        <v>6180959.8700000001</v>
      </c>
      <c r="M29" s="12">
        <v>25039321.760000002</v>
      </c>
      <c r="N29" s="12">
        <v>14661182.289999999</v>
      </c>
      <c r="O29" s="12"/>
      <c r="P29" s="23">
        <f t="shared" si="1"/>
        <v>246494591.14999998</v>
      </c>
    </row>
    <row r="30" spans="1:16" x14ac:dyDescent="0.25">
      <c r="A30" s="4" t="s">
        <v>13</v>
      </c>
      <c r="B30" s="12">
        <v>163104502</v>
      </c>
      <c r="C30" s="12">
        <v>117783872.18000001</v>
      </c>
      <c r="D30" s="28">
        <v>25000</v>
      </c>
      <c r="E30" s="32">
        <v>943830.15</v>
      </c>
      <c r="F30" s="32">
        <v>2847283.64</v>
      </c>
      <c r="G30" s="32">
        <v>7247909.6500000004</v>
      </c>
      <c r="H30" s="33">
        <v>3846031.52</v>
      </c>
      <c r="I30" s="30">
        <v>3548158.55</v>
      </c>
      <c r="J30" s="14">
        <v>6380488.5300000003</v>
      </c>
      <c r="K30" s="53">
        <v>4592008.57</v>
      </c>
      <c r="L30" s="12">
        <v>2614657.7599999998</v>
      </c>
      <c r="M30" s="12">
        <v>3898852.07</v>
      </c>
      <c r="N30" s="12">
        <v>7412709.7599999998</v>
      </c>
      <c r="O30" s="12"/>
      <c r="P30" s="23">
        <f t="shared" si="1"/>
        <v>43356930.200000003</v>
      </c>
    </row>
    <row r="31" spans="1:16" x14ac:dyDescent="0.25">
      <c r="A31" s="4" t="s">
        <v>14</v>
      </c>
      <c r="B31" s="12">
        <v>295101134</v>
      </c>
      <c r="C31" s="12">
        <v>269313333.31</v>
      </c>
      <c r="D31" s="12">
        <v>40919.58</v>
      </c>
      <c r="E31" s="12">
        <v>2375681.5299999998</v>
      </c>
      <c r="F31" s="32">
        <v>8613122.8200000003</v>
      </c>
      <c r="G31" s="32">
        <v>5014737.01</v>
      </c>
      <c r="H31" s="33">
        <v>9887084.3300000001</v>
      </c>
      <c r="I31" s="30">
        <v>9655231.6199999992</v>
      </c>
      <c r="J31" s="14">
        <v>1848700.33</v>
      </c>
      <c r="K31" s="53">
        <v>11323044.65</v>
      </c>
      <c r="L31" s="31">
        <v>10019625.15</v>
      </c>
      <c r="M31" s="12">
        <v>3206777.25</v>
      </c>
      <c r="N31" s="12">
        <v>2494338.19</v>
      </c>
      <c r="O31" s="12"/>
      <c r="P31" s="23">
        <f t="shared" si="1"/>
        <v>64479262.459999993</v>
      </c>
    </row>
    <row r="32" spans="1:16" x14ac:dyDescent="0.25">
      <c r="A32" s="4" t="s">
        <v>15</v>
      </c>
      <c r="B32" s="12">
        <v>145166440</v>
      </c>
      <c r="C32" s="12">
        <v>175476902.15000001</v>
      </c>
      <c r="D32" s="34">
        <v>0</v>
      </c>
      <c r="E32" s="32">
        <v>9497054.8200000003</v>
      </c>
      <c r="F32" s="32">
        <v>18524230.18</v>
      </c>
      <c r="G32" s="32">
        <v>10509554.130000001</v>
      </c>
      <c r="H32" s="33">
        <v>1595821.19</v>
      </c>
      <c r="I32" s="30">
        <v>651990.4</v>
      </c>
      <c r="J32" s="14">
        <v>31183609.879999999</v>
      </c>
      <c r="K32" s="53">
        <v>11384346.310000001</v>
      </c>
      <c r="L32" s="31">
        <v>10847294.1</v>
      </c>
      <c r="M32" s="12">
        <v>12101635.199999999</v>
      </c>
      <c r="N32" s="12">
        <v>658117.65</v>
      </c>
      <c r="O32" s="12"/>
      <c r="P32" s="23">
        <f t="shared" si="1"/>
        <v>106953653.86</v>
      </c>
    </row>
    <row r="33" spans="1:16" x14ac:dyDescent="0.25">
      <c r="A33" s="8" t="s">
        <v>16</v>
      </c>
      <c r="B33" s="25">
        <f>SUM(B34:B42)</f>
        <v>409557100</v>
      </c>
      <c r="C33" s="25">
        <f>+C34+C35+C36+C37+C38+C39+C40+C41+C42</f>
        <v>338643026.71000004</v>
      </c>
      <c r="D33" s="11">
        <f>+D34+D35+D36+D37+D38+D39+D40+D41+D42</f>
        <v>354060.71</v>
      </c>
      <c r="E33" s="11">
        <f>+E34+E35+E36+E37+E38+E39+E40+E41+E42</f>
        <v>14240688.520000001</v>
      </c>
      <c r="F33" s="11">
        <f>+F34+F35+F36+F37+F38+F39+F40+F41+F42</f>
        <v>5025126.8600000003</v>
      </c>
      <c r="G33" s="11">
        <f>+G34+G35+G36+G37+G38+G39+G40+G41+G42</f>
        <v>6450131.75</v>
      </c>
      <c r="H33" s="11">
        <f>+H34+H35+H36+H37+H38+H39+H40+H42</f>
        <v>7245387.7300000004</v>
      </c>
      <c r="I33" s="11">
        <f>+I34+I35+I36+I37+I38+I39+I40+I41+I42</f>
        <v>16943989.59</v>
      </c>
      <c r="J33" s="11">
        <f>+J34+J35+J36+J37+J38+J39+J40+J41+J42</f>
        <v>8724060.040000001</v>
      </c>
      <c r="K33" s="11">
        <f>+K34+K35+K36+K37+K38+K39+K40+K41+K42</f>
        <v>10964178.84</v>
      </c>
      <c r="L33" s="11">
        <f>+L34+L35+L36+L38+L39+L40+L42</f>
        <v>12855571.449999999</v>
      </c>
      <c r="M33" s="11">
        <f>+M34+M35+M36+M38+M39+M40+M42</f>
        <v>68943838.359999999</v>
      </c>
      <c r="N33" s="11">
        <f>+N34+N35+N36+N37+N39+N38+N40+N42</f>
        <v>26457662.25</v>
      </c>
      <c r="O33" s="11"/>
      <c r="P33" s="21">
        <f t="shared" si="1"/>
        <v>178204696.10000002</v>
      </c>
    </row>
    <row r="34" spans="1:16" x14ac:dyDescent="0.25">
      <c r="A34" s="4" t="s">
        <v>17</v>
      </c>
      <c r="B34" s="12">
        <v>30565147</v>
      </c>
      <c r="C34" s="12">
        <v>18481328.670000002</v>
      </c>
      <c r="D34" s="28">
        <v>0</v>
      </c>
      <c r="E34" s="32">
        <v>410696.5</v>
      </c>
      <c r="F34" s="33">
        <v>394570</v>
      </c>
      <c r="G34" s="32">
        <v>117377.75</v>
      </c>
      <c r="H34" s="33">
        <v>1344057</v>
      </c>
      <c r="I34" s="30">
        <v>313706.23</v>
      </c>
      <c r="J34" s="14">
        <v>468544.78</v>
      </c>
      <c r="K34" s="30">
        <v>1528324.81</v>
      </c>
      <c r="L34" s="31">
        <v>513250.11</v>
      </c>
      <c r="M34" s="12">
        <v>292064.06</v>
      </c>
      <c r="N34" s="12">
        <v>1829240.81</v>
      </c>
      <c r="O34" s="12"/>
      <c r="P34" s="23">
        <f t="shared" si="1"/>
        <v>7211832.0500000007</v>
      </c>
    </row>
    <row r="35" spans="1:16" x14ac:dyDescent="0.25">
      <c r="A35" s="4" t="s">
        <v>18</v>
      </c>
      <c r="B35" s="12">
        <v>72542275</v>
      </c>
      <c r="C35" s="12">
        <v>25678698.030000001</v>
      </c>
      <c r="D35" s="34">
        <v>0</v>
      </c>
      <c r="E35" s="32">
        <v>842520</v>
      </c>
      <c r="F35" s="32">
        <v>0</v>
      </c>
      <c r="G35" s="32">
        <v>1244015</v>
      </c>
      <c r="H35" s="32">
        <v>1174930</v>
      </c>
      <c r="I35" s="30">
        <v>6449998</v>
      </c>
      <c r="J35" s="14">
        <v>0</v>
      </c>
      <c r="K35" s="30"/>
      <c r="L35" s="12">
        <v>4815609.1500000004</v>
      </c>
      <c r="M35" s="12">
        <v>296375.03000000003</v>
      </c>
      <c r="N35" s="12">
        <v>297560.43</v>
      </c>
      <c r="O35" s="12"/>
      <c r="P35" s="23">
        <f t="shared" si="1"/>
        <v>15121007.609999999</v>
      </c>
    </row>
    <row r="36" spans="1:16" x14ac:dyDescent="0.25">
      <c r="A36" s="4" t="s">
        <v>19</v>
      </c>
      <c r="B36" s="12">
        <v>24801544</v>
      </c>
      <c r="C36" s="12">
        <v>12631526</v>
      </c>
      <c r="D36" s="34">
        <v>0</v>
      </c>
      <c r="E36" s="32">
        <v>100370.8</v>
      </c>
      <c r="F36" s="32">
        <v>777800.02</v>
      </c>
      <c r="G36" s="32">
        <v>647933.9</v>
      </c>
      <c r="H36" s="32">
        <v>236536.04</v>
      </c>
      <c r="I36" s="30">
        <v>143121.22</v>
      </c>
      <c r="J36" s="14">
        <v>150899.97</v>
      </c>
      <c r="K36" s="30">
        <v>1345492.75</v>
      </c>
      <c r="L36" s="31">
        <v>97896.71</v>
      </c>
      <c r="M36" s="12">
        <v>37691.449999999997</v>
      </c>
      <c r="N36" s="12">
        <v>679433.47</v>
      </c>
      <c r="O36" s="12"/>
      <c r="P36" s="23">
        <f t="shared" si="1"/>
        <v>4217176.33</v>
      </c>
    </row>
    <row r="37" spans="1:16" x14ac:dyDescent="0.25">
      <c r="A37" s="4" t="s">
        <v>20</v>
      </c>
      <c r="B37" s="12">
        <v>875092</v>
      </c>
      <c r="C37" s="12">
        <v>365092</v>
      </c>
      <c r="D37" s="34">
        <v>0</v>
      </c>
      <c r="E37" s="32">
        <v>0</v>
      </c>
      <c r="F37" s="32">
        <v>0</v>
      </c>
      <c r="G37" s="32"/>
      <c r="H37" s="32">
        <v>700.23</v>
      </c>
      <c r="I37" s="30">
        <v>137250</v>
      </c>
      <c r="J37" s="14">
        <v>0</v>
      </c>
      <c r="K37" s="30"/>
      <c r="L37" s="12"/>
      <c r="M37" s="12"/>
      <c r="N37" s="12">
        <v>12722.14</v>
      </c>
      <c r="O37" s="12"/>
      <c r="P37" s="23">
        <f t="shared" si="1"/>
        <v>150672.37</v>
      </c>
    </row>
    <row r="38" spans="1:16" x14ac:dyDescent="0.25">
      <c r="A38" s="4" t="s">
        <v>21</v>
      </c>
      <c r="B38" s="12">
        <v>5312672</v>
      </c>
      <c r="C38" s="12">
        <v>10890614</v>
      </c>
      <c r="D38" s="34">
        <v>0</v>
      </c>
      <c r="E38" s="32">
        <v>0</v>
      </c>
      <c r="F38" s="32">
        <v>0</v>
      </c>
      <c r="G38" s="32">
        <v>264858</v>
      </c>
      <c r="H38" s="32">
        <v>21267.14</v>
      </c>
      <c r="I38" s="30">
        <v>20319.32</v>
      </c>
      <c r="J38" s="14">
        <v>25239.31</v>
      </c>
      <c r="K38" s="30">
        <v>42059.38</v>
      </c>
      <c r="L38" s="12">
        <v>67221.72</v>
      </c>
      <c r="M38" s="12">
        <v>12906.29</v>
      </c>
      <c r="N38" s="12">
        <v>283712.21999999997</v>
      </c>
      <c r="O38" s="12"/>
      <c r="P38" s="23">
        <f t="shared" si="1"/>
        <v>737583.37999999989</v>
      </c>
    </row>
    <row r="39" spans="1:16" x14ac:dyDescent="0.25">
      <c r="A39" s="4" t="s">
        <v>22</v>
      </c>
      <c r="B39" s="12">
        <v>6232889</v>
      </c>
      <c r="C39" s="12">
        <v>5121391</v>
      </c>
      <c r="D39" s="34">
        <v>0</v>
      </c>
      <c r="E39" s="32">
        <v>105070.21</v>
      </c>
      <c r="F39" s="32">
        <v>3273.55</v>
      </c>
      <c r="G39" s="32">
        <v>2389.2800000000002</v>
      </c>
      <c r="H39" s="32">
        <v>73968.5</v>
      </c>
      <c r="I39" s="30">
        <v>6809.8</v>
      </c>
      <c r="J39" s="14">
        <v>1619.98</v>
      </c>
      <c r="K39" s="30">
        <v>40655.589999999997</v>
      </c>
      <c r="L39" s="31">
        <v>433292.16</v>
      </c>
      <c r="M39" s="12">
        <v>3666.43</v>
      </c>
      <c r="N39" s="12">
        <v>19052.8</v>
      </c>
      <c r="O39" s="12"/>
      <c r="P39" s="23">
        <f t="shared" si="1"/>
        <v>689798.3</v>
      </c>
    </row>
    <row r="40" spans="1:16" x14ac:dyDescent="0.25">
      <c r="A40" s="4" t="s">
        <v>23</v>
      </c>
      <c r="B40" s="12">
        <v>91677495</v>
      </c>
      <c r="C40" s="12">
        <v>118806776.33</v>
      </c>
      <c r="D40" s="28">
        <v>354060.71</v>
      </c>
      <c r="E40" s="28">
        <v>19615.55</v>
      </c>
      <c r="F40" s="12">
        <v>665040.9</v>
      </c>
      <c r="G40" s="28">
        <v>705113.11</v>
      </c>
      <c r="H40" s="28">
        <v>1906299.18</v>
      </c>
      <c r="I40" s="35">
        <v>4029132.53</v>
      </c>
      <c r="J40" s="14">
        <v>1613980.02</v>
      </c>
      <c r="K40" s="35">
        <v>1949655.62</v>
      </c>
      <c r="L40" s="31">
        <v>2938162.3</v>
      </c>
      <c r="M40" s="12">
        <v>66161963.979999997</v>
      </c>
      <c r="N40" s="12">
        <v>1766874.11</v>
      </c>
      <c r="O40" s="12"/>
      <c r="P40" s="23">
        <f t="shared" si="1"/>
        <v>82109898.010000005</v>
      </c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/>
      <c r="F41" s="32">
        <v>0</v>
      </c>
      <c r="G41" s="32"/>
      <c r="H41" s="33"/>
      <c r="I41" s="30"/>
      <c r="J41" s="30"/>
      <c r="K41" s="52"/>
      <c r="L41" s="12"/>
      <c r="M41" s="12"/>
      <c r="N41" s="12">
        <v>0</v>
      </c>
      <c r="O41" s="12"/>
      <c r="P41" s="23">
        <f t="shared" si="1"/>
        <v>0</v>
      </c>
    </row>
    <row r="42" spans="1:16" x14ac:dyDescent="0.25">
      <c r="A42" s="4" t="s">
        <v>25</v>
      </c>
      <c r="B42" s="12">
        <v>177549986</v>
      </c>
      <c r="C42" s="12">
        <v>146667600.68000001</v>
      </c>
      <c r="D42" s="34">
        <v>0</v>
      </c>
      <c r="E42" s="32">
        <v>12762415.460000001</v>
      </c>
      <c r="F42" s="33">
        <v>3184442.39</v>
      </c>
      <c r="G42" s="32">
        <v>3468444.71</v>
      </c>
      <c r="H42" s="32">
        <v>2487629.64</v>
      </c>
      <c r="I42" s="30">
        <v>5843652.4900000002</v>
      </c>
      <c r="J42" s="14">
        <v>6463775.9800000004</v>
      </c>
      <c r="K42" s="52">
        <v>6057990.6900000004</v>
      </c>
      <c r="L42" s="31">
        <v>3990139.3</v>
      </c>
      <c r="M42" s="12">
        <v>2139171.12</v>
      </c>
      <c r="N42" s="12">
        <v>21569066.27</v>
      </c>
      <c r="O42" s="12"/>
      <c r="P42" s="23">
        <f t="shared" si="1"/>
        <v>67966728.049999997</v>
      </c>
    </row>
    <row r="43" spans="1:16" x14ac:dyDescent="0.25">
      <c r="A43" s="8" t="s">
        <v>26</v>
      </c>
      <c r="B43" s="25">
        <f>SUM(B44:B51)</f>
        <v>17814167754</v>
      </c>
      <c r="C43" s="25">
        <f>+C44+C45+C46+C47+C48+C49+C50+C51</f>
        <v>18124250825.57</v>
      </c>
      <c r="D43" s="11">
        <f>+D44+D45+D46+D47+D48+D49+D50+D51</f>
        <v>1343713609.3500001</v>
      </c>
      <c r="E43" s="11">
        <f>+E44+E45+E46+E47+E48+E49+E50+E51</f>
        <v>1347472490.1300001</v>
      </c>
      <c r="F43" s="11">
        <f>+F44+F45+F46+F47+F48+F49+F50+F51</f>
        <v>1346546868.9699998</v>
      </c>
      <c r="G43" s="11">
        <f>+G44+G45+G46+G47+G48+G49+G50+G51</f>
        <v>1476095769.26</v>
      </c>
      <c r="H43" s="11">
        <f>+H44+H45+H46+H50+H51</f>
        <v>1371997374.6000001</v>
      </c>
      <c r="I43" s="11">
        <f>+I44+I45+I46+I47+I48+I49+I50+I51</f>
        <v>1395003115.3599999</v>
      </c>
      <c r="J43" s="11">
        <f>+J44+J45+J46+J47+J48+J49+J50+J51</f>
        <v>1370913515.8299999</v>
      </c>
      <c r="K43" s="11">
        <f>+K44+K45+K46+K47+K48+K49+K50+K51</f>
        <v>1375900525.8399999</v>
      </c>
      <c r="L43" s="11">
        <f>+L44+L45+L46+L51</f>
        <v>1375368384.8299999</v>
      </c>
      <c r="M43" s="11">
        <f>+M44+M45+M46+M51</f>
        <v>1371525672.79</v>
      </c>
      <c r="N43" s="11">
        <f>+N44+N45+N46+N50+N51</f>
        <v>2893443690.5699997</v>
      </c>
      <c r="O43" s="11"/>
      <c r="P43" s="21">
        <f t="shared" si="1"/>
        <v>16667981017.529999</v>
      </c>
    </row>
    <row r="44" spans="1:16" x14ac:dyDescent="0.25">
      <c r="A44" s="4" t="s">
        <v>27</v>
      </c>
      <c r="B44" s="12">
        <v>139670342</v>
      </c>
      <c r="C44" s="12">
        <v>167117415.78</v>
      </c>
      <c r="D44" s="28">
        <v>7925000</v>
      </c>
      <c r="E44" s="28">
        <v>10344750.689999999</v>
      </c>
      <c r="F44" s="12">
        <v>8285000</v>
      </c>
      <c r="G44" s="28">
        <v>7979168</v>
      </c>
      <c r="H44" s="28">
        <v>8599107.4399999995</v>
      </c>
      <c r="I44" s="35">
        <v>20340148.030000001</v>
      </c>
      <c r="J44" s="36">
        <v>14613843</v>
      </c>
      <c r="K44" s="35">
        <v>19453030.010000002</v>
      </c>
      <c r="L44" s="31">
        <v>15479343</v>
      </c>
      <c r="M44" s="12">
        <v>14457666.67</v>
      </c>
      <c r="N44" s="12">
        <v>15025423.6</v>
      </c>
      <c r="O44" s="12"/>
      <c r="P44" s="23">
        <f t="shared" si="1"/>
        <v>142502480.44</v>
      </c>
    </row>
    <row r="45" spans="1:16" x14ac:dyDescent="0.25">
      <c r="A45" s="4" t="s">
        <v>28</v>
      </c>
      <c r="B45" s="12">
        <v>1401547745</v>
      </c>
      <c r="C45" s="12">
        <v>1401847745</v>
      </c>
      <c r="D45" s="12">
        <v>112511935.16</v>
      </c>
      <c r="E45" s="28">
        <v>112723924.23</v>
      </c>
      <c r="F45" s="28">
        <v>112697431.88</v>
      </c>
      <c r="G45" s="28">
        <v>112589784.09999999</v>
      </c>
      <c r="H45" s="28">
        <v>112747853.54000001</v>
      </c>
      <c r="I45" s="33">
        <v>113031173.48</v>
      </c>
      <c r="J45" s="32">
        <v>112747720.09999999</v>
      </c>
      <c r="K45" s="35">
        <v>112830946.45999999</v>
      </c>
      <c r="L45" s="12">
        <v>112862481.92</v>
      </c>
      <c r="M45" s="12">
        <v>112873366.22</v>
      </c>
      <c r="N45" s="12">
        <v>112888660.38</v>
      </c>
      <c r="O45" s="12"/>
      <c r="P45" s="23">
        <f t="shared" si="1"/>
        <v>1240505277.4699998</v>
      </c>
    </row>
    <row r="46" spans="1:16" x14ac:dyDescent="0.25">
      <c r="A46" s="4" t="s">
        <v>29</v>
      </c>
      <c r="B46" s="22">
        <v>15711403949</v>
      </c>
      <c r="C46" s="14">
        <v>16320245945.360001</v>
      </c>
      <c r="D46" s="12">
        <v>1206515341.1600001</v>
      </c>
      <c r="E46" s="12">
        <v>1207642482.1800001</v>
      </c>
      <c r="F46" s="12">
        <v>1208094453.5899999</v>
      </c>
      <c r="G46" s="32">
        <v>1338890484.1300001</v>
      </c>
      <c r="H46" s="32">
        <v>1208659257.96</v>
      </c>
      <c r="I46" s="30">
        <v>1244555460.8199999</v>
      </c>
      <c r="J46" s="14">
        <v>1227627323.02</v>
      </c>
      <c r="K46" s="30">
        <v>1227813013</v>
      </c>
      <c r="L46" s="31">
        <v>1230623023.54</v>
      </c>
      <c r="M46" s="12">
        <v>1227991103.53</v>
      </c>
      <c r="N46" s="12">
        <v>2749616263.8899999</v>
      </c>
      <c r="O46" s="12"/>
      <c r="P46" s="23">
        <f t="shared" si="1"/>
        <v>15078028206.820002</v>
      </c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/>
      <c r="F47" s="32">
        <v>0</v>
      </c>
      <c r="G47" s="32"/>
      <c r="H47" s="32"/>
      <c r="I47" s="30"/>
      <c r="J47" s="12"/>
      <c r="K47" s="30"/>
      <c r="L47" s="12"/>
      <c r="M47" s="12"/>
      <c r="N47" s="12">
        <v>0</v>
      </c>
      <c r="O47" s="12"/>
      <c r="P47" s="23">
        <f t="shared" si="1"/>
        <v>0</v>
      </c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/>
      <c r="F48" s="32">
        <v>0</v>
      </c>
      <c r="G48" s="32"/>
      <c r="H48" s="32"/>
      <c r="I48" s="30"/>
      <c r="J48" s="12"/>
      <c r="K48" s="30"/>
      <c r="L48" s="12"/>
      <c r="M48" s="12"/>
      <c r="N48" s="12">
        <v>0</v>
      </c>
      <c r="O48" s="12"/>
      <c r="P48" s="23">
        <f t="shared" si="1"/>
        <v>0</v>
      </c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/>
      <c r="F49" s="12">
        <v>0</v>
      </c>
      <c r="G49" s="12"/>
      <c r="H49" s="12"/>
      <c r="I49" s="12"/>
      <c r="J49" s="12"/>
      <c r="K49" s="14"/>
      <c r="L49" s="12"/>
      <c r="M49" s="12"/>
      <c r="N49" s="12">
        <v>0</v>
      </c>
      <c r="O49" s="12"/>
      <c r="P49" s="23">
        <f t="shared" si="1"/>
        <v>0</v>
      </c>
    </row>
    <row r="50" spans="1:16" x14ac:dyDescent="0.25">
      <c r="A50" s="4" t="s">
        <v>33</v>
      </c>
      <c r="B50" s="22">
        <v>4300000</v>
      </c>
      <c r="C50" s="22">
        <v>27000000</v>
      </c>
      <c r="D50" s="28">
        <v>0</v>
      </c>
      <c r="E50" s="32">
        <v>0</v>
      </c>
      <c r="F50" s="28">
        <v>416650.47</v>
      </c>
      <c r="G50" s="28"/>
      <c r="H50" s="32">
        <v>25354822.629999999</v>
      </c>
      <c r="I50" s="30">
        <v>0</v>
      </c>
      <c r="J50" s="30"/>
      <c r="K50" s="30"/>
      <c r="L50" s="12"/>
      <c r="M50" s="12">
        <v>0</v>
      </c>
      <c r="N50" s="12">
        <v>151473</v>
      </c>
      <c r="O50" s="12"/>
      <c r="P50" s="23">
        <f t="shared" si="1"/>
        <v>25922946.099999998</v>
      </c>
    </row>
    <row r="51" spans="1:16" x14ac:dyDescent="0.25">
      <c r="A51" s="4" t="s">
        <v>34</v>
      </c>
      <c r="B51" s="12">
        <v>557245718</v>
      </c>
      <c r="C51" s="12">
        <v>208039719.43000001</v>
      </c>
      <c r="D51" s="12">
        <v>16761333.029999999</v>
      </c>
      <c r="E51" s="12">
        <v>16761333.029999999</v>
      </c>
      <c r="F51" s="12">
        <v>17053333.030000001</v>
      </c>
      <c r="G51" s="32">
        <v>16636333.029999999</v>
      </c>
      <c r="H51" s="32">
        <v>16636333.029999999</v>
      </c>
      <c r="I51" s="30">
        <v>17076333.030000001</v>
      </c>
      <c r="J51" s="12">
        <v>15924629.710000001</v>
      </c>
      <c r="K51" s="30">
        <v>15803536.369999999</v>
      </c>
      <c r="L51" s="31">
        <v>16403536.369999999</v>
      </c>
      <c r="M51" s="12">
        <v>16203536.369999999</v>
      </c>
      <c r="N51" s="12">
        <v>15761869.699999999</v>
      </c>
      <c r="O51" s="12"/>
      <c r="P51" s="23">
        <f t="shared" si="1"/>
        <v>181022106.70000002</v>
      </c>
    </row>
    <row r="52" spans="1:16" x14ac:dyDescent="0.25">
      <c r="A52" s="8" t="s">
        <v>35</v>
      </c>
      <c r="B52" s="25">
        <f>SUM(B53:B58)</f>
        <v>9925543008</v>
      </c>
      <c r="C52" s="25">
        <f>+C53+C54+C55+C56+C57+C58</f>
        <v>15213732347.57</v>
      </c>
      <c r="D52" s="11">
        <f>+D53+D54+D55+D56+D57+D58</f>
        <v>827128401</v>
      </c>
      <c r="E52" s="11">
        <f>+E53+E54+E55+E56+E57+E58</f>
        <v>1142317741.9400001</v>
      </c>
      <c r="F52" s="11">
        <f>+F53+F54+F55+F56+F57+F58</f>
        <v>827128401</v>
      </c>
      <c r="G52" s="11">
        <f>+G53+G54+G55+G56+G57+G58</f>
        <v>827128401</v>
      </c>
      <c r="H52" s="11">
        <f>+H55</f>
        <v>827128401</v>
      </c>
      <c r="I52" s="11">
        <f>+I53+I54+I55+I56+I57+I58</f>
        <v>822512577</v>
      </c>
      <c r="J52" s="11">
        <f>+J55</f>
        <v>828854519</v>
      </c>
      <c r="K52" s="11">
        <f>+K53+K54+K55+K56+K57+K58</f>
        <v>828670264</v>
      </c>
      <c r="L52" s="11">
        <f>+L54+L55</f>
        <v>5597679118.5699997</v>
      </c>
      <c r="M52" s="11">
        <f>+M54+M55</f>
        <v>826679120</v>
      </c>
      <c r="N52" s="11">
        <f>+N55</f>
        <v>1028679120</v>
      </c>
      <c r="O52" s="11"/>
      <c r="P52" s="21">
        <f t="shared" si="1"/>
        <v>14383906064.51</v>
      </c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/>
      <c r="F53" s="12">
        <v>0</v>
      </c>
      <c r="G53" s="12"/>
      <c r="H53" s="12"/>
      <c r="I53" s="12"/>
      <c r="J53" s="12"/>
      <c r="K53" s="12"/>
      <c r="L53" s="12"/>
      <c r="M53" s="12"/>
      <c r="N53" s="12">
        <v>0</v>
      </c>
      <c r="O53" s="12"/>
      <c r="P53" s="23">
        <f t="shared" si="1"/>
        <v>0</v>
      </c>
    </row>
    <row r="54" spans="1:16" x14ac:dyDescent="0.25">
      <c r="A54" s="4" t="s">
        <v>37</v>
      </c>
      <c r="B54" s="37">
        <v>0</v>
      </c>
      <c r="C54" s="44">
        <v>60000000</v>
      </c>
      <c r="D54" s="12">
        <v>0</v>
      </c>
      <c r="E54" s="12"/>
      <c r="F54" s="12">
        <v>0</v>
      </c>
      <c r="G54" s="12"/>
      <c r="H54" s="12"/>
      <c r="I54" s="12"/>
      <c r="J54" s="12"/>
      <c r="K54" s="12"/>
      <c r="L54" s="12">
        <v>60000000</v>
      </c>
      <c r="M54" s="12">
        <v>0</v>
      </c>
      <c r="N54" s="12">
        <v>0</v>
      </c>
      <c r="O54" s="12"/>
      <c r="P54" s="23">
        <f t="shared" si="1"/>
        <v>60000000</v>
      </c>
    </row>
    <row r="55" spans="1:16" x14ac:dyDescent="0.25">
      <c r="A55" s="4" t="s">
        <v>38</v>
      </c>
      <c r="B55" s="12">
        <v>9925543008</v>
      </c>
      <c r="C55" s="12">
        <v>15153732347.57</v>
      </c>
      <c r="D55" s="12">
        <v>827128401</v>
      </c>
      <c r="E55" s="12">
        <v>1142317741.9400001</v>
      </c>
      <c r="F55" s="12">
        <v>827128401</v>
      </c>
      <c r="G55" s="32">
        <v>827128401</v>
      </c>
      <c r="H55" s="32">
        <v>827128401</v>
      </c>
      <c r="I55" s="37">
        <v>822512577</v>
      </c>
      <c r="J55" s="12">
        <v>828854519</v>
      </c>
      <c r="K55" s="37">
        <v>828670264</v>
      </c>
      <c r="L55" s="31">
        <v>5537679118.5699997</v>
      </c>
      <c r="M55" s="12">
        <v>826679120</v>
      </c>
      <c r="N55" s="12">
        <v>1028679120</v>
      </c>
      <c r="O55" s="12"/>
      <c r="P55" s="23">
        <f t="shared" si="1"/>
        <v>14323906064.51</v>
      </c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>
        <v>0</v>
      </c>
      <c r="O56" s="12"/>
      <c r="P56" s="23">
        <f t="shared" si="1"/>
        <v>0</v>
      </c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>
        <v>0</v>
      </c>
      <c r="O57" s="12"/>
      <c r="P57" s="23">
        <f t="shared" si="1"/>
        <v>0</v>
      </c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>
        <v>0</v>
      </c>
      <c r="O58" s="12"/>
      <c r="P58" s="23">
        <f t="shared" si="1"/>
        <v>0</v>
      </c>
    </row>
    <row r="59" spans="1:16" x14ac:dyDescent="0.25">
      <c r="A59" s="8" t="s">
        <v>42</v>
      </c>
      <c r="B59" s="25">
        <f>SUM(B60:B68)</f>
        <v>424830047</v>
      </c>
      <c r="C59" s="25">
        <f>SUM(C60:C68)</f>
        <v>502374272</v>
      </c>
      <c r="D59" s="25">
        <f>+D60+D61+D62+D63+D64+D65+D66+D67</f>
        <v>0</v>
      </c>
      <c r="E59" s="25">
        <f>+E60+E61+E62+E63+E64+E65+E66+E67</f>
        <v>364820.6</v>
      </c>
      <c r="F59" s="11">
        <f>+F60+F61+F62+F63+F64+F65+F66+F67+F68</f>
        <v>28114234</v>
      </c>
      <c r="G59" s="11">
        <f>+G60+G61+G62+G63+G64+G65+G66+G67+G68</f>
        <v>3710217.5399999996</v>
      </c>
      <c r="H59" s="11">
        <f>+H60+H61+H64</f>
        <v>4135991.4799999995</v>
      </c>
      <c r="I59" s="11">
        <f>+I60+I61+I62+I63+I64+I65</f>
        <v>75102893.210000008</v>
      </c>
      <c r="J59" s="11">
        <f>+J60+J61+J64+J68</f>
        <v>3222114.12</v>
      </c>
      <c r="K59" s="11">
        <f>+K60+K61+K62++K63+K64+K65+K66+K67+K68</f>
        <v>15138170.549999999</v>
      </c>
      <c r="L59" s="11">
        <f>+L60+L61+L63+L64+L65</f>
        <v>4023678.9499999993</v>
      </c>
      <c r="M59" s="11">
        <f>+M60+M61+M63+M64+M65</f>
        <v>22755512.469999999</v>
      </c>
      <c r="N59" s="11">
        <f>+N60+N61+N62+N63+N64+N65+N68</f>
        <v>16742857.52</v>
      </c>
      <c r="O59" s="11"/>
      <c r="P59" s="21">
        <f t="shared" si="1"/>
        <v>173310490.44000003</v>
      </c>
    </row>
    <row r="60" spans="1:16" x14ac:dyDescent="0.25">
      <c r="A60" s="4" t="s">
        <v>43</v>
      </c>
      <c r="B60" s="12">
        <v>199229058</v>
      </c>
      <c r="C60" s="12">
        <v>186544636</v>
      </c>
      <c r="D60" s="34">
        <v>0</v>
      </c>
      <c r="E60" s="32">
        <v>130708.6</v>
      </c>
      <c r="F60" s="33">
        <v>171600</v>
      </c>
      <c r="G60" s="32">
        <v>1790417.72</v>
      </c>
      <c r="H60" s="32">
        <v>1752382.16</v>
      </c>
      <c r="I60" s="30">
        <v>58303.59</v>
      </c>
      <c r="J60" s="12">
        <v>1511117.85</v>
      </c>
      <c r="K60" s="30">
        <v>9242870.4199999999</v>
      </c>
      <c r="L60" s="14">
        <v>1051890.2</v>
      </c>
      <c r="M60" s="12">
        <v>21857466.699999999</v>
      </c>
      <c r="N60" s="12">
        <v>10331239.130000001</v>
      </c>
      <c r="O60" s="12"/>
      <c r="P60" s="23">
        <f t="shared" si="1"/>
        <v>47897996.369999997</v>
      </c>
    </row>
    <row r="61" spans="1:16" x14ac:dyDescent="0.25">
      <c r="A61" s="4" t="s">
        <v>44</v>
      </c>
      <c r="B61" s="12">
        <v>8265543</v>
      </c>
      <c r="C61" s="12">
        <v>13284573</v>
      </c>
      <c r="D61" s="34">
        <v>0</v>
      </c>
      <c r="E61" s="32">
        <v>0</v>
      </c>
      <c r="F61" s="32">
        <v>0</v>
      </c>
      <c r="G61" s="32">
        <v>50327</v>
      </c>
      <c r="H61" s="32">
        <v>158766.51999999999</v>
      </c>
      <c r="I61" s="32">
        <v>224394</v>
      </c>
      <c r="J61" s="12">
        <v>1604136.37</v>
      </c>
      <c r="K61" s="30">
        <v>5652600.0300000003</v>
      </c>
      <c r="L61" s="14">
        <v>530315.44999999995</v>
      </c>
      <c r="M61" s="12">
        <v>731305.78</v>
      </c>
      <c r="N61" s="12">
        <v>1229001.1499999999</v>
      </c>
      <c r="O61" s="12"/>
      <c r="P61" s="23">
        <f t="shared" si="1"/>
        <v>10180846.300000001</v>
      </c>
    </row>
    <row r="62" spans="1:16" x14ac:dyDescent="0.25">
      <c r="A62" s="4" t="s">
        <v>45</v>
      </c>
      <c r="B62" s="22">
        <v>0</v>
      </c>
      <c r="C62" s="22">
        <v>220000</v>
      </c>
      <c r="D62" s="34">
        <v>0</v>
      </c>
      <c r="E62" s="32">
        <v>0</v>
      </c>
      <c r="F62" s="32">
        <v>0</v>
      </c>
      <c r="G62" s="32"/>
      <c r="H62" s="32"/>
      <c r="I62" s="28">
        <v>4950</v>
      </c>
      <c r="J62" s="12">
        <v>0</v>
      </c>
      <c r="K62" s="30"/>
      <c r="L62" s="14"/>
      <c r="M62" s="12">
        <v>0</v>
      </c>
      <c r="N62" s="12">
        <v>36462</v>
      </c>
      <c r="O62" s="12"/>
      <c r="P62" s="23">
        <f t="shared" si="1"/>
        <v>41412</v>
      </c>
    </row>
    <row r="63" spans="1:16" x14ac:dyDescent="0.25">
      <c r="A63" s="4" t="s">
        <v>46</v>
      </c>
      <c r="B63" s="12">
        <v>119506868</v>
      </c>
      <c r="C63" s="12">
        <v>179489086</v>
      </c>
      <c r="D63" s="34"/>
      <c r="E63" s="32"/>
      <c r="F63" s="32">
        <v>27725750</v>
      </c>
      <c r="G63" s="32"/>
      <c r="H63" s="32"/>
      <c r="I63" s="30">
        <v>74424300</v>
      </c>
      <c r="J63" s="12">
        <v>0</v>
      </c>
      <c r="K63" s="30"/>
      <c r="L63" s="14">
        <v>178461.88</v>
      </c>
      <c r="M63" s="12">
        <v>0</v>
      </c>
      <c r="N63" s="12">
        <v>4277418.88</v>
      </c>
      <c r="O63" s="12"/>
      <c r="P63" s="23">
        <f t="shared" si="1"/>
        <v>106605930.75999999</v>
      </c>
    </row>
    <row r="64" spans="1:16" x14ac:dyDescent="0.25">
      <c r="A64" s="4" t="s">
        <v>47</v>
      </c>
      <c r="B64" s="12">
        <v>34658747</v>
      </c>
      <c r="C64" s="12">
        <v>39075353</v>
      </c>
      <c r="D64" s="34">
        <v>0</v>
      </c>
      <c r="E64" s="32">
        <v>234112</v>
      </c>
      <c r="F64" s="32">
        <v>216884</v>
      </c>
      <c r="G64" s="32">
        <v>1777080</v>
      </c>
      <c r="H64" s="32">
        <v>2224842.7999999998</v>
      </c>
      <c r="I64" s="30">
        <v>144679.62</v>
      </c>
      <c r="J64" s="14">
        <v>89656.4</v>
      </c>
      <c r="K64" s="14">
        <v>242700.1</v>
      </c>
      <c r="L64" s="31">
        <v>835569.99</v>
      </c>
      <c r="M64" s="12">
        <v>166739.99</v>
      </c>
      <c r="N64" s="12">
        <v>700969.86</v>
      </c>
      <c r="O64" s="12"/>
      <c r="P64" s="23">
        <f t="shared" si="1"/>
        <v>6633234.7600000007</v>
      </c>
    </row>
    <row r="65" spans="1:16" x14ac:dyDescent="0.25">
      <c r="A65" s="4" t="s">
        <v>48</v>
      </c>
      <c r="B65" s="12">
        <v>5160000</v>
      </c>
      <c r="C65" s="12">
        <v>14382400</v>
      </c>
      <c r="D65" s="34">
        <v>0</v>
      </c>
      <c r="E65" s="32">
        <v>0</v>
      </c>
      <c r="F65" s="32">
        <v>0</v>
      </c>
      <c r="G65" s="32"/>
      <c r="H65" s="32"/>
      <c r="I65" s="30">
        <v>246266</v>
      </c>
      <c r="J65" s="12"/>
      <c r="K65" s="14"/>
      <c r="L65" s="31">
        <v>1427441.43</v>
      </c>
      <c r="M65" s="12">
        <v>0</v>
      </c>
      <c r="N65" s="12">
        <v>122926.5</v>
      </c>
      <c r="O65" s="12"/>
      <c r="P65" s="23">
        <f t="shared" si="1"/>
        <v>1796633.93</v>
      </c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>
        <v>0</v>
      </c>
      <c r="N66" s="12">
        <v>0</v>
      </c>
      <c r="O66" s="12"/>
      <c r="P66" s="23">
        <f t="shared" si="1"/>
        <v>0</v>
      </c>
    </row>
    <row r="67" spans="1:16" x14ac:dyDescent="0.25">
      <c r="A67" s="4" t="s">
        <v>50</v>
      </c>
      <c r="B67" s="12">
        <v>58009831</v>
      </c>
      <c r="C67" s="12">
        <v>69278224</v>
      </c>
      <c r="D67" s="12">
        <v>0</v>
      </c>
      <c r="E67" s="14">
        <v>0</v>
      </c>
      <c r="F67" s="12">
        <v>0</v>
      </c>
      <c r="G67" s="12">
        <v>92392.82</v>
      </c>
      <c r="H67" s="12"/>
      <c r="I67" s="12"/>
      <c r="J67" s="14"/>
      <c r="K67" s="14"/>
      <c r="L67" s="14"/>
      <c r="M67" s="12">
        <v>0</v>
      </c>
      <c r="N67" s="12">
        <v>0</v>
      </c>
      <c r="O67" s="12"/>
      <c r="P67" s="23">
        <f t="shared" si="1"/>
        <v>92392.82</v>
      </c>
    </row>
    <row r="68" spans="1:16" x14ac:dyDescent="0.25">
      <c r="A68" s="4" t="s">
        <v>51</v>
      </c>
      <c r="B68" s="27">
        <v>0</v>
      </c>
      <c r="C68" s="14">
        <v>100000</v>
      </c>
      <c r="D68" s="12">
        <v>0</v>
      </c>
      <c r="E68" s="12">
        <v>0</v>
      </c>
      <c r="F68" s="12">
        <v>0</v>
      </c>
      <c r="G68" s="12"/>
      <c r="H68" s="12"/>
      <c r="I68" s="12"/>
      <c r="J68" s="12">
        <v>17203.5</v>
      </c>
      <c r="K68" s="14"/>
      <c r="L68" s="14"/>
      <c r="M68" s="12">
        <v>0</v>
      </c>
      <c r="N68" s="12">
        <v>44840</v>
      </c>
      <c r="O68" s="12"/>
      <c r="P68" s="23">
        <f t="shared" si="1"/>
        <v>62043.5</v>
      </c>
    </row>
    <row r="69" spans="1:16" x14ac:dyDescent="0.25">
      <c r="A69" s="8" t="s">
        <v>52</v>
      </c>
      <c r="B69" s="25">
        <f>+B70+B71+B72+B73</f>
        <v>0</v>
      </c>
      <c r="C69" s="25">
        <f>+C70+C71+C72+C73</f>
        <v>2000000</v>
      </c>
      <c r="D69" s="25">
        <f>+D70+D71+D72+D73</f>
        <v>0</v>
      </c>
      <c r="E69" s="25">
        <f>+E70+E71+E72+E73</f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>
        <f t="shared" si="1"/>
        <v>0</v>
      </c>
    </row>
    <row r="70" spans="1:16" x14ac:dyDescent="0.25">
      <c r="A70" s="4" t="s">
        <v>53</v>
      </c>
      <c r="B70" s="27">
        <v>0</v>
      </c>
      <c r="C70" s="14">
        <v>2000000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>
        <v>0</v>
      </c>
      <c r="N70" s="12">
        <v>0</v>
      </c>
      <c r="O70" s="12"/>
      <c r="P70" s="23">
        <f t="shared" si="1"/>
        <v>0</v>
      </c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>
        <f t="shared" si="1"/>
        <v>0</v>
      </c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>
        <f t="shared" si="1"/>
        <v>0</v>
      </c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>
        <f t="shared" si="1"/>
        <v>0</v>
      </c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si="1"/>
        <v>0</v>
      </c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>
        <f t="shared" si="1"/>
        <v>0</v>
      </c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si="1"/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1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1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1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1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1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32299762347</v>
      </c>
      <c r="C90" s="17">
        <f>+C88+C85+C82+C77+C74+C69+C59+C52+C43+C33+C23+C17</f>
        <v>38296407802.559998</v>
      </c>
      <c r="D90" s="17">
        <f>+D88+D85+D82+D77+D74+D69+D59+D52+D43+D33+D23+D17</f>
        <v>2376119679.9700003</v>
      </c>
      <c r="E90" s="17">
        <f t="shared" ref="E90:O90" si="4">+E88+E85+E82+E77+E74+E69+E59+E52+E43+E33+E23+E17</f>
        <v>2732899182.4200001</v>
      </c>
      <c r="F90" s="17">
        <f t="shared" si="4"/>
        <v>2503449634.6799998</v>
      </c>
      <c r="G90" s="17">
        <f t="shared" si="4"/>
        <v>2543083418.6300001</v>
      </c>
      <c r="H90" s="17">
        <f t="shared" si="4"/>
        <v>2569368395.79</v>
      </c>
      <c r="I90" s="17">
        <f t="shared" si="4"/>
        <v>2625741161.6199999</v>
      </c>
      <c r="J90" s="17">
        <f t="shared" si="4"/>
        <v>2529750541.4200001</v>
      </c>
      <c r="K90" s="17">
        <f>+K17+K23+K33+K43+K52+K59+K69</f>
        <v>2519751315.0799999</v>
      </c>
      <c r="L90" s="17">
        <f>+L17+L23+L33+L43+L52+L59</f>
        <v>7213251950.2699995</v>
      </c>
      <c r="M90" s="17">
        <f t="shared" si="4"/>
        <v>2702774217.4000006</v>
      </c>
      <c r="N90" s="17">
        <f>+N17+N23+N33+N43+N52+N59</f>
        <v>4363998754.5799999</v>
      </c>
      <c r="O90" s="17">
        <f t="shared" si="4"/>
        <v>0</v>
      </c>
      <c r="P90" s="24">
        <f t="shared" si="3"/>
        <v>34680188251.860001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6" t="s">
        <v>90</v>
      </c>
      <c r="B103" s="66"/>
      <c r="C103" s="51"/>
    </row>
    <row r="104" spans="1:11" ht="15" customHeight="1" x14ac:dyDescent="0.25">
      <c r="A104" s="66" t="s">
        <v>94</v>
      </c>
      <c r="B104" s="66"/>
    </row>
    <row r="105" spans="1:11" ht="66.75" customHeight="1" x14ac:dyDescent="0.25">
      <c r="A105" s="66" t="s">
        <v>91</v>
      </c>
      <c r="B105" s="66"/>
      <c r="D105" s="58"/>
      <c r="E105" s="58"/>
      <c r="F105" s="58"/>
    </row>
    <row r="106" spans="1:11" x14ac:dyDescent="0.25">
      <c r="D106" s="58"/>
      <c r="E106" s="58"/>
      <c r="F106" s="58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Alexandra Dolores Anderson Victorino</cp:lastModifiedBy>
  <cp:lastPrinted>2025-12-05T16:11:53Z</cp:lastPrinted>
  <dcterms:created xsi:type="dcterms:W3CDTF">2021-07-29T18:58:50Z</dcterms:created>
  <dcterms:modified xsi:type="dcterms:W3CDTF">2025-12-05T16:12:16Z</dcterms:modified>
</cp:coreProperties>
</file>