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 Presupuesto Aprobado-Ejec 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<sst xmlns="http://schemas.openxmlformats.org/spreadsheetml/2006/main" count="97" uniqueCount="97">
  <si>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Reporte Disponibilidad Presupuestaria y Ejecución</t>
  </si>
  <si>
    <t xml:space="preserve">DEL 1 AL 31 DE OCTUBRE 2021 </t>
  </si>
  <si>
    <t>DETALLE</t>
  </si>
  <si>
    <t>Presupuesto Aprobado</t>
  </si>
  <si>
    <t>Presupuesto            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</si>
  <si>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</si>
  <si>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</si>
  <si>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</si>
  <si>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</si>
  <si>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</si>
  <si>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</si>
  <si>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</si>
  <si>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</si>
  <si>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</si>
  <si>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</si>
  <si>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</si>
  <si>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</si>
  <si>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</si>
  <si>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</si>
  <si>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</si>
  <si>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</si>
  <si>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</si>
  <si>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</si>
  <si>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</si>
  <si>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</si>
  <si>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</si>
  <si>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</si>
  <si>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</si>
  <si>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</si>
  <si>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</si>
  <si>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</si>
  <si>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</si>
  <si>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</si>
  <si>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</si>
  <si>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</si>
  <si>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</si>
  <si>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</si>
  <si>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</si>
  <si>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</si>
  <si>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</si>
  <si>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</si>
  <si>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</si>
  <si>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</si>
  <si>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</si>
  <si>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</si>
  <si>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</si>
  <si>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</si>
  <si>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</si>
  <si>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</si>
  <si>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</si>
  <si>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</si>
  <si>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</si>
  <si>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</si>
  <si>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</si>
  <si>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</si>
  <si>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</si>
  <si>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</si>
  <si>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</si>
  <si>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</si>
  <si>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</si>
  <si>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</si>
  <si>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</si>
  <si>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</si>
  <si>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</si>
  <si>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</si>
  <si>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</si>
  <si>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</si>
  <si>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</si>
  <si>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</si>
  <si>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</si>
  <si>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</si>
  <si>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</si>
  <si>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</si>
  <si>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</si>
  <si>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</si>
  <si>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</si>
  <si>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</si>
  <si>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</si>
  <si>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</si>
  <si>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</si>
  <si>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</si>
  <si>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</si>
  <si>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</si>
  <si>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</si>
  <si>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</si>
  <si>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</si>
  <si>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</si>
  <si>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</si>
  <si>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</si>
  <si>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</si>
  <si>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</si>
  <si>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</si>
  <si>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</si>
  <si>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</si>
  <si>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indexed="8"/>
        <rFont val="Calibri"/>
        <family val="2"/>
      </rPr>
      <t>Presupuesto aprobado:</t>
    </r>
    <r>
      <rPr>
        <sz val="11"/>
        <color indexed="8"/>
        <rFont val="Calibri"/>
        <family val="2"/>
      </rPr>
      <t xml:space="preserve"> Se refiere al presupuesto aprobado en la Ley de Presupuesto General del Estado.</t>
    </r>
  </si>
  <si>
    <r>
      <rPr>
        <b/>
        <sz val="11"/>
        <color indexed="8"/>
        <rFont val="Calibri"/>
        <family val="2"/>
      </rPr>
      <t>Presupuesto modificado:</t>
    </r>
    <r>
      <rPr>
        <sz val="11"/>
        <color indexed="8"/>
        <rFont val="Calibri"/>
        <family val="2"/>
      </rPr>
      <t xml:space="preserve">  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</si>
  <si>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indexed="8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</si>
</sst>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_(* #,##0.0_);_(* \(#,##0.0\);_(* \-??_);_(@_)"/>
    <numFmt numFmtId="167" formatCode="#,##0.00"/>
    <numFmt numFmtId="168" formatCode="_(* #,##0_);_(* \(#,##0\);_(* \-??_);_(@_)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Border="1" applyAlignment="1">
      <alignment horizontal="center" vertical="center" wrapText="1" readingOrder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6" fillId="2" borderId="0" xfId="0" applyFont="1" applyFill="1" applyBorder="1" applyAlignment="1">
      <alignment horizontal="left" vertical="center"/>
    </xf>
    <xf numFmtId="165" fontId="7" fillId="2" borderId="0" xfId="15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8" fillId="3" borderId="0" xfId="0" applyFont="1" applyFill="1" applyBorder="1" applyAlignment="1">
      <alignment horizontal="left" indent="1"/>
    </xf>
    <xf numFmtId="167" fontId="9" fillId="3" borderId="0" xfId="15" applyNumberFormat="1" applyFont="1" applyFill="1" applyBorder="1" applyAlignment="1" applyProtection="1">
      <alignment vertical="center" wrapText="1"/>
      <protection/>
    </xf>
    <xf numFmtId="165" fontId="9" fillId="3" borderId="0" xfId="15" applyFont="1" applyFill="1" applyBorder="1" applyAlignment="1" applyProtection="1">
      <alignment/>
      <protection/>
    </xf>
    <xf numFmtId="165" fontId="9" fillId="3" borderId="0" xfId="15" applyNumberFormat="1" applyFont="1" applyFill="1" applyBorder="1" applyAlignment="1" applyProtection="1">
      <alignment/>
      <protection/>
    </xf>
    <xf numFmtId="165" fontId="9" fillId="3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left" indent="3"/>
    </xf>
    <xf numFmtId="167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right" vertical="top"/>
    </xf>
    <xf numFmtId="165" fontId="10" fillId="4" borderId="0" xfId="0" applyNumberFormat="1" applyFont="1" applyFill="1" applyBorder="1" applyAlignment="1">
      <alignment horizontal="right" vertical="top"/>
    </xf>
    <xf numFmtId="165" fontId="10" fillId="4" borderId="0" xfId="15" applyNumberFormat="1" applyFont="1" applyFill="1" applyBorder="1" applyAlignment="1" applyProtection="1">
      <alignment/>
      <protection/>
    </xf>
    <xf numFmtId="165" fontId="10" fillId="0" borderId="0" xfId="15" applyNumberFormat="1" applyFont="1" applyFill="1" applyBorder="1" applyAlignment="1" applyProtection="1">
      <alignment/>
      <protection/>
    </xf>
    <xf numFmtId="167" fontId="10" fillId="0" borderId="0" xfId="0" applyNumberFormat="1" applyFont="1" applyBorder="1" applyAlignment="1">
      <alignment/>
    </xf>
    <xf numFmtId="165" fontId="10" fillId="5" borderId="0" xfId="0" applyNumberFormat="1" applyFont="1" applyFill="1" applyBorder="1" applyAlignment="1">
      <alignment/>
    </xf>
    <xf numFmtId="165" fontId="10" fillId="0" borderId="0" xfId="15" applyFont="1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7" fontId="9" fillId="3" borderId="0" xfId="0" applyNumberFormat="1" applyFont="1" applyFill="1" applyBorder="1" applyAlignment="1">
      <alignment vertical="center" wrapText="1"/>
    </xf>
    <xf numFmtId="165" fontId="10" fillId="0" borderId="0" xfId="0" applyNumberFormat="1" applyFont="1" applyBorder="1" applyAlignment="1">
      <alignment vertical="top"/>
    </xf>
    <xf numFmtId="165" fontId="10" fillId="4" borderId="0" xfId="0" applyNumberFormat="1" applyFont="1" applyFill="1" applyBorder="1" applyAlignment="1">
      <alignment vertical="top"/>
    </xf>
    <xf numFmtId="165" fontId="10" fillId="0" borderId="0" xfId="0" applyNumberFormat="1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right"/>
    </xf>
    <xf numFmtId="165" fontId="10" fillId="4" borderId="0" xfId="15" applyNumberFormat="1" applyFont="1" applyFill="1" applyBorder="1" applyAlignment="1" applyProtection="1">
      <alignment vertical="top"/>
      <protection/>
    </xf>
    <xf numFmtId="165" fontId="10" fillId="0" borderId="0" xfId="15" applyNumberFormat="1" applyFont="1" applyFill="1" applyBorder="1" applyAlignment="1" applyProtection="1">
      <alignment vertical="top"/>
      <protection/>
    </xf>
    <xf numFmtId="167" fontId="10" fillId="0" borderId="0" xfId="0" applyNumberFormat="1" applyFont="1" applyBorder="1" applyAlignment="1">
      <alignment vertical="center" wrapText="1"/>
    </xf>
    <xf numFmtId="165" fontId="10" fillId="4" borderId="0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 vertical="center" wrapText="1"/>
    </xf>
    <xf numFmtId="165" fontId="10" fillId="3" borderId="0" xfId="0" applyNumberFormat="1" applyFont="1" applyFill="1" applyBorder="1" applyAlignment="1">
      <alignment/>
    </xf>
    <xf numFmtId="165" fontId="10" fillId="0" borderId="0" xfId="0" applyNumberFormat="1" applyFont="1" applyBorder="1" applyAlignment="1">
      <alignment vertical="center" wrapText="1"/>
    </xf>
    <xf numFmtId="164" fontId="2" fillId="0" borderId="0" xfId="0" applyFont="1" applyBorder="1" applyAlignment="1">
      <alignment horizontal="left" wrapText="1" indent="3"/>
    </xf>
    <xf numFmtId="165" fontId="10" fillId="3" borderId="0" xfId="15" applyNumberFormat="1" applyFont="1" applyFill="1" applyBorder="1" applyAlignment="1" applyProtection="1">
      <alignment/>
      <protection/>
    </xf>
    <xf numFmtId="168" fontId="10" fillId="0" borderId="0" xfId="0" applyNumberFormat="1" applyFont="1" applyBorder="1" applyAlignment="1">
      <alignment vertical="center" wrapText="1"/>
    </xf>
    <xf numFmtId="164" fontId="8" fillId="4" borderId="0" xfId="0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center" vertical="center" wrapText="1"/>
    </xf>
    <xf numFmtId="165" fontId="9" fillId="4" borderId="0" xfId="15" applyFont="1" applyFill="1" applyBorder="1" applyAlignment="1" applyProtection="1">
      <alignment horizontal="center" vertical="center" wrapText="1"/>
      <protection/>
    </xf>
    <xf numFmtId="165" fontId="9" fillId="4" borderId="0" xfId="0" applyNumberFormat="1" applyFont="1" applyFill="1" applyBorder="1" applyAlignment="1">
      <alignment/>
    </xf>
    <xf numFmtId="164" fontId="2" fillId="3" borderId="0" xfId="0" applyFont="1" applyFill="1" applyBorder="1" applyAlignment="1">
      <alignment horizontal="left" indent="1"/>
    </xf>
    <xf numFmtId="168" fontId="10" fillId="3" borderId="0" xfId="0" applyNumberFormat="1" applyFont="1" applyFill="1" applyBorder="1" applyAlignment="1">
      <alignment vertical="center" wrapText="1"/>
    </xf>
    <xf numFmtId="165" fontId="10" fillId="3" borderId="0" xfId="15" applyFont="1" applyFill="1" applyBorder="1" applyAlignment="1" applyProtection="1">
      <alignment/>
      <protection/>
    </xf>
    <xf numFmtId="168" fontId="9" fillId="0" borderId="0" xfId="0" applyNumberFormat="1" applyFont="1" applyBorder="1" applyAlignment="1">
      <alignment vertical="center" wrapText="1"/>
    </xf>
    <xf numFmtId="168" fontId="9" fillId="4" borderId="0" xfId="0" applyNumberFormat="1" applyFont="1" applyFill="1" applyBorder="1" applyAlignment="1">
      <alignment vertical="center" wrapText="1"/>
    </xf>
    <xf numFmtId="165" fontId="10" fillId="4" borderId="0" xfId="15" applyFont="1" applyFill="1" applyBorder="1" applyAlignment="1" applyProtection="1">
      <alignment/>
      <protection/>
    </xf>
    <xf numFmtId="164" fontId="6" fillId="6" borderId="0" xfId="0" applyFont="1" applyFill="1" applyBorder="1" applyAlignment="1">
      <alignment vertical="center"/>
    </xf>
    <xf numFmtId="165" fontId="11" fillId="6" borderId="0" xfId="15" applyFont="1" applyFill="1" applyBorder="1" applyAlignment="1" applyProtection="1">
      <alignment vertical="center" wrapText="1"/>
      <protection/>
    </xf>
    <xf numFmtId="165" fontId="11" fillId="6" borderId="0" xfId="15" applyNumberFormat="1" applyFont="1" applyFill="1" applyBorder="1" applyAlignment="1" applyProtection="1">
      <alignment vertical="center" wrapText="1"/>
      <protection/>
    </xf>
    <xf numFmtId="165" fontId="11" fillId="6" borderId="0" xfId="15" applyNumberFormat="1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>
      <alignment/>
    </xf>
    <xf numFmtId="164" fontId="12" fillId="0" borderId="0" xfId="0" applyFont="1" applyBorder="1" applyAlignment="1">
      <alignment/>
    </xf>
    <xf numFmtId="168" fontId="0" fillId="0" borderId="0" xfId="0" applyNumberFormat="1" applyBorder="1" applyAlignment="1">
      <alignment vertical="center" wrapText="1"/>
    </xf>
    <xf numFmtId="165" fontId="2" fillId="0" borderId="0" xfId="15" applyFont="1" applyFill="1" applyBorder="1" applyAlignment="1" applyProtection="1">
      <alignment/>
      <protection/>
    </xf>
    <xf numFmtId="164" fontId="5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5" fontId="0" fillId="0" borderId="0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2486025</xdr:colOff>
      <xdr:row>90</xdr:row>
      <xdr:rowOff>142875</xdr:rowOff>
    </xdr:from>
    <xdr:to>
      <xdr:col>0</xdr:col>
      <xdr:colOff>4352925</xdr:colOff>
      <xdr:row>94</xdr:row>
      <xdr:rowOff>0</xdr:rowOff>
    </xdr:to>
    <xdr:sp>
      <xdr:nvSpPr>
        <xdr:cNvPr id="1" name="Rectángulo 3"/>
        <xdr:cNvSpPr>
          <a:spLocks/>
        </xdr:cNvSpPr>
      </xdr:nvSpPr>
      <xdr:spPr>
        <a:xfrm>
          <a:off x="2486025" y="17764125"/>
          <a:ext cx="1866900" cy="6191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PREPARADO POR: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BIBIANA SEGURA VILLAR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ANALISTA DE PRESUPUESTO
</a:t>
          </a:r>
        </a:p>
      </xdr:txBody>
    </xdr:sp>
    <xdr:clientData/>
  </xdr:twoCellAnchor>
  <xdr:twoCellAnchor editAs="absolute">
    <xdr:from>
      <xdr:col>3</xdr:col>
      <xdr:colOff>314325</xdr:colOff>
      <xdr:row>90</xdr:row>
      <xdr:rowOff>85725</xdr:rowOff>
    </xdr:from>
    <xdr:to>
      <xdr:col>5</xdr:col>
      <xdr:colOff>381000</xdr:colOff>
      <xdr:row>95</xdr:row>
      <xdr:rowOff>104775</xdr:rowOff>
    </xdr:to>
    <xdr:sp>
      <xdr:nvSpPr>
        <xdr:cNvPr id="2" name="Rectángulo 7"/>
        <xdr:cNvSpPr>
          <a:spLocks/>
        </xdr:cNvSpPr>
      </xdr:nvSpPr>
      <xdr:spPr>
        <a:xfrm>
          <a:off x="7705725" y="17706975"/>
          <a:ext cx="2314575" cy="971550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GAYLORD RAFAEL DIAZ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 PRESUPUESTO</a:t>
          </a:r>
        </a:p>
      </xdr:txBody>
    </xdr:sp>
    <xdr:clientData/>
  </xdr:twoCellAnchor>
  <xdr:twoCellAnchor editAs="absolute">
    <xdr:from>
      <xdr:col>7</xdr:col>
      <xdr:colOff>561975</xdr:colOff>
      <xdr:row>90</xdr:row>
      <xdr:rowOff>95250</xdr:rowOff>
    </xdr:from>
    <xdr:to>
      <xdr:col>11</xdr:col>
      <xdr:colOff>47625</xdr:colOff>
      <xdr:row>95</xdr:row>
      <xdr:rowOff>161925</xdr:rowOff>
    </xdr:to>
    <xdr:sp>
      <xdr:nvSpPr>
        <xdr:cNvPr id="3" name="Rectángulo 10"/>
        <xdr:cNvSpPr>
          <a:spLocks/>
        </xdr:cNvSpPr>
      </xdr:nvSpPr>
      <xdr:spPr>
        <a:xfrm>
          <a:off x="12544425" y="17716500"/>
          <a:ext cx="4171950" cy="101917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POR: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RAMON FRANCISCO HERNANDEZ VENTURA
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FINANCIERO</a:t>
          </a:r>
        </a:p>
      </xdr:txBody>
    </xdr:sp>
    <xdr:clientData/>
  </xdr:twoCellAnchor>
  <xdr:twoCellAnchor>
    <xdr:from>
      <xdr:col>3</xdr:col>
      <xdr:colOff>123825</xdr:colOff>
      <xdr:row>0</xdr:row>
      <xdr:rowOff>123825</xdr:rowOff>
    </xdr:from>
    <xdr:to>
      <xdr:col>7</xdr:col>
      <xdr:colOff>952500</xdr:colOff>
      <xdr:row>6</xdr:row>
      <xdr:rowOff>28575</xdr:rowOff>
    </xdr:to>
    <xdr:pic>
      <xdr:nvPicPr>
        <xdr:cNvPr id="4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3825"/>
          <a:ext cx="54197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101"/>
  <sheetViews>
    <sheetView showGridLines="0" tabSelected="1" zoomScale="120" zoomScaleNormal="120" workbookViewId="0" topLeftCell="A19">
      <selection activeCell="D13" sqref="D13"/>
    </sheetView>
  </sheetViews>
  <sheetFormatPr defaultColWidth="9.140625" defaultRowHeight="15"/>
  <cols>
    <col min="1" max="1" width="69.421875" style="1" customWidth="1"/>
    <col min="2" max="2" width="17.57421875" style="2" customWidth="1"/>
    <col min="3" max="3" width="23.8515625" style="2" customWidth="1"/>
    <col min="4" max="4" width="17.57421875" style="3" customWidth="1"/>
    <col min="5" max="5" width="16.140625" style="3" customWidth="1"/>
    <col min="6" max="11" width="17.57421875" style="3" customWidth="1"/>
    <col min="12" max="12" width="16.00390625" style="3" customWidth="1"/>
    <col min="13" max="13" width="17.28125" style="3" customWidth="1"/>
    <col min="14" max="15" width="11.421875" style="3" customWidth="1"/>
    <col min="16" max="16" width="17.421875" style="2" customWidth="1"/>
    <col min="17" max="16384" width="11.421875" style="2" customWidth="1"/>
  </cols>
  <sheetData>
    <row r="1" ht="15"/>
    <row r="2" ht="15"/>
    <row r="3" ht="15"/>
    <row r="4" ht="15"/>
    <row r="5" ht="15"/>
    <row r="6" spans="1:16" ht="28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8.7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5.5" customHeight="1">
      <c r="A9" s="7" t="s">
        <v>2</v>
      </c>
      <c r="B9" s="8" t="s">
        <v>3</v>
      </c>
      <c r="C9" s="8" t="s">
        <v>4</v>
      </c>
      <c r="D9" s="9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7"/>
      <c r="B10" s="8"/>
      <c r="C10" s="8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  <c r="O10" s="10" t="s">
        <v>17</v>
      </c>
      <c r="P10" s="11" t="s">
        <v>18</v>
      </c>
    </row>
    <row r="11" spans="1:16" ht="15">
      <c r="A11" s="12" t="s">
        <v>19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3"/>
    </row>
    <row r="12" spans="1:16" ht="15">
      <c r="A12" s="15" t="s">
        <v>20</v>
      </c>
      <c r="B12" s="16">
        <f>+B13+B14+B15+B16+B17</f>
        <v>1188559632</v>
      </c>
      <c r="C12" s="16">
        <f>+C13+C14+C15+C16+C17</f>
        <v>1249732159</v>
      </c>
      <c r="D12" s="17">
        <f>+D13+D14+D15+D16+D17</f>
        <v>54992117.00000001</v>
      </c>
      <c r="E12" s="17">
        <f>+E13+E14+E15+E16+E17</f>
        <v>60818050.98</v>
      </c>
      <c r="F12" s="17">
        <f>+F13+F14+F15+F16+F17</f>
        <v>76769272.91000001</v>
      </c>
      <c r="G12" s="17">
        <f>+G13+G14+G15+G16+G17</f>
        <v>73764172.78999999</v>
      </c>
      <c r="H12" s="17">
        <f>+H13+H14+H15+H16+H17</f>
        <v>73141468.22</v>
      </c>
      <c r="I12" s="17">
        <f>+I13+I14+I15+I16+I17</f>
        <v>65914383.44</v>
      </c>
      <c r="J12" s="17">
        <f>+J13+J14+J15+J16+J17</f>
        <v>96325368.71000001</v>
      </c>
      <c r="K12" s="17">
        <f>+K13+K14+K15+K16+K17</f>
        <v>94836842.27000001</v>
      </c>
      <c r="L12" s="18">
        <f>SUM(L13:L17)</f>
        <v>98888793.14999999</v>
      </c>
      <c r="M12" s="18">
        <f>SUM(M13:M17)</f>
        <v>72427551.47</v>
      </c>
      <c r="N12" s="18">
        <f>SUM(N13:N17)</f>
        <v>0</v>
      </c>
      <c r="O12" s="18">
        <f>SUM(O13:O17)</f>
        <v>0</v>
      </c>
      <c r="P12" s="19">
        <f aca="true" t="shared" si="0" ref="P12:P85">SUM(D12:O12)</f>
        <v>767878020.9399999</v>
      </c>
    </row>
    <row r="13" spans="1:16" ht="15">
      <c r="A13" s="20" t="s">
        <v>21</v>
      </c>
      <c r="B13" s="21">
        <v>832166122</v>
      </c>
      <c r="C13" s="21">
        <v>970989180.42</v>
      </c>
      <c r="D13" s="22">
        <v>42019185.95</v>
      </c>
      <c r="E13" s="22">
        <v>47935083.79</v>
      </c>
      <c r="F13" s="22">
        <v>62161483.9</v>
      </c>
      <c r="G13" s="23">
        <v>60101640.01</v>
      </c>
      <c r="H13" s="24">
        <v>57694633.64</v>
      </c>
      <c r="I13" s="25">
        <v>51768790.69</v>
      </c>
      <c r="J13" s="26">
        <v>79434895.76</v>
      </c>
      <c r="K13" s="26">
        <v>75804846.22</v>
      </c>
      <c r="L13" s="27">
        <v>82305861.07</v>
      </c>
      <c r="M13" s="22">
        <v>56414711.17</v>
      </c>
      <c r="N13" s="22"/>
      <c r="O13" s="22"/>
      <c r="P13" s="28">
        <f t="shared" si="0"/>
        <v>615641132.2</v>
      </c>
    </row>
    <row r="14" spans="1:16" ht="15">
      <c r="A14" s="20" t="s">
        <v>22</v>
      </c>
      <c r="B14" s="21">
        <v>241899755</v>
      </c>
      <c r="C14" s="21">
        <v>155191090</v>
      </c>
      <c r="D14" s="22">
        <v>6762251.67</v>
      </c>
      <c r="E14" s="22">
        <v>5877805</v>
      </c>
      <c r="F14" s="22">
        <v>7392972.5</v>
      </c>
      <c r="G14" s="23">
        <v>6653669.08</v>
      </c>
      <c r="H14" s="24">
        <v>6870660.64</v>
      </c>
      <c r="I14" s="25">
        <v>6528862.5</v>
      </c>
      <c r="J14" s="26">
        <v>6605260</v>
      </c>
      <c r="K14" s="26">
        <v>7620579.84</v>
      </c>
      <c r="L14" s="27">
        <v>6838148.19</v>
      </c>
      <c r="M14" s="22">
        <v>6883880.63</v>
      </c>
      <c r="N14" s="22"/>
      <c r="O14" s="22"/>
      <c r="P14" s="28">
        <f t="shared" si="0"/>
        <v>68034090.05</v>
      </c>
    </row>
    <row r="15" spans="1:16" ht="15">
      <c r="A15" s="20" t="s">
        <v>23</v>
      </c>
      <c r="B15" s="21"/>
      <c r="C15" s="29"/>
      <c r="D15" s="22"/>
      <c r="E15" s="22"/>
      <c r="F15" s="22"/>
      <c r="G15" s="22"/>
      <c r="H15" s="22"/>
      <c r="I15" s="22"/>
      <c r="J15" s="22"/>
      <c r="K15" s="26"/>
      <c r="L15" s="22"/>
      <c r="M15" s="22"/>
      <c r="N15" s="22"/>
      <c r="O15" s="22"/>
      <c r="P15" s="28">
        <f t="shared" si="0"/>
        <v>0</v>
      </c>
    </row>
    <row r="16" spans="1:16" ht="15">
      <c r="A16" s="20" t="s">
        <v>24</v>
      </c>
      <c r="B16" s="30"/>
      <c r="C16" s="29"/>
      <c r="D16" s="22"/>
      <c r="E16" s="22"/>
      <c r="F16" s="22"/>
      <c r="G16" s="22"/>
      <c r="H16" s="22"/>
      <c r="I16" s="22"/>
      <c r="J16" s="22"/>
      <c r="K16" s="31"/>
      <c r="L16" s="22"/>
      <c r="M16" s="22"/>
      <c r="N16" s="22"/>
      <c r="O16" s="22"/>
      <c r="P16" s="28">
        <f t="shared" si="0"/>
        <v>0</v>
      </c>
    </row>
    <row r="17" spans="1:16" ht="15">
      <c r="A17" s="20" t="s">
        <v>25</v>
      </c>
      <c r="B17" s="21">
        <v>114493755</v>
      </c>
      <c r="C17" s="21">
        <v>123551888.58</v>
      </c>
      <c r="D17" s="22">
        <v>6210679.38</v>
      </c>
      <c r="E17" s="22">
        <v>7005162.19</v>
      </c>
      <c r="F17" s="22">
        <v>7214816.51</v>
      </c>
      <c r="G17" s="23">
        <v>7008863.7</v>
      </c>
      <c r="H17" s="24">
        <v>8576173.94</v>
      </c>
      <c r="I17" s="25">
        <v>7616730.25</v>
      </c>
      <c r="J17" s="26">
        <v>10285212.95</v>
      </c>
      <c r="K17" s="26">
        <v>11411416.21</v>
      </c>
      <c r="L17" s="27">
        <v>9744783.89</v>
      </c>
      <c r="M17" s="22">
        <v>9128959.67</v>
      </c>
      <c r="N17" s="22"/>
      <c r="O17" s="22"/>
      <c r="P17" s="28">
        <f t="shared" si="0"/>
        <v>84202798.69</v>
      </c>
    </row>
    <row r="18" spans="1:16" ht="15">
      <c r="A18" s="15" t="s">
        <v>26</v>
      </c>
      <c r="B18" s="32">
        <f>+B19+B20+B21+B22+B23+B24+B25+B26+B27</f>
        <v>271321666</v>
      </c>
      <c r="C18" s="32">
        <f>+C19+C20+C21+C22+C23+C24+C25+C26+C27</f>
        <v>417623649</v>
      </c>
      <c r="D18" s="18">
        <f>+D19+D20+D21+D22+D23+D24+D25+D26+D27</f>
        <v>242190.07</v>
      </c>
      <c r="E18" s="18">
        <f>+E19+E20+E21+E22+E23+E24+E25+E26+E27</f>
        <v>4985975.28</v>
      </c>
      <c r="F18" s="18">
        <f>+F19+F20+F21+F22+F23+F24+F25+F26+F27</f>
        <v>14313024.54</v>
      </c>
      <c r="G18" s="18">
        <f>+G19+G20+G21+G22+G23+G24+G25+G26+G27</f>
        <v>13501984.18</v>
      </c>
      <c r="H18" s="18">
        <f>+H19+H20+H21+H22+H23+H24+H25+H26+H27</f>
        <v>13809003.64</v>
      </c>
      <c r="I18" s="18">
        <f>+I19+I20+I21+I22+I23+I24+I25+I26+I27</f>
        <v>12243425.339999998</v>
      </c>
      <c r="J18" s="18">
        <f>+J19+J20+J21+J22+J23+J24+J25+J26+J27</f>
        <v>30478011.299999997</v>
      </c>
      <c r="K18" s="18">
        <f>+K19+K20+K21+K22+K23+K24+K25+K26+K27</f>
        <v>17378167.08</v>
      </c>
      <c r="L18" s="18">
        <f>+L19+L20+L21+L22+L23+L24+L25+L26+L27</f>
        <v>27308290.4</v>
      </c>
      <c r="M18" s="18">
        <f>+M19+M20+M21+M22+M23+M24+M25+M26+M27</f>
        <v>20209583.34</v>
      </c>
      <c r="N18" s="18">
        <f>+N19+N20+N21+N22+N23+N24+N25+N26+N27</f>
        <v>0</v>
      </c>
      <c r="O18" s="18">
        <f>+O19+O20+O21+O22+O23+O24+O25+O26+O27</f>
        <v>0</v>
      </c>
      <c r="P18" s="19">
        <f t="shared" si="0"/>
        <v>154469655.17</v>
      </c>
    </row>
    <row r="19" spans="1:16" ht="15">
      <c r="A19" s="20" t="s">
        <v>27</v>
      </c>
      <c r="B19" s="21">
        <v>50075726</v>
      </c>
      <c r="C19" s="21">
        <v>50089066</v>
      </c>
      <c r="D19" s="23">
        <v>242190.07</v>
      </c>
      <c r="E19" s="22">
        <v>2580025.18</v>
      </c>
      <c r="F19" s="22">
        <v>2758689.61</v>
      </c>
      <c r="G19" s="23">
        <v>3508945.08</v>
      </c>
      <c r="H19" s="24">
        <v>1673285.63</v>
      </c>
      <c r="I19" s="25">
        <v>3144712.16</v>
      </c>
      <c r="J19" s="26">
        <v>4137054.25</v>
      </c>
      <c r="K19" s="25">
        <v>1689410.86</v>
      </c>
      <c r="L19" s="27">
        <v>2808952.52</v>
      </c>
      <c r="M19" s="22">
        <v>2012133.65</v>
      </c>
      <c r="N19" s="22"/>
      <c r="O19" s="22"/>
      <c r="P19" s="28">
        <f t="shared" si="0"/>
        <v>24555399.01</v>
      </c>
    </row>
    <row r="20" spans="1:16" ht="15">
      <c r="A20" s="20" t="s">
        <v>28</v>
      </c>
      <c r="B20" s="21">
        <v>6510315</v>
      </c>
      <c r="C20" s="21">
        <v>73885410</v>
      </c>
      <c r="D20" s="23"/>
      <c r="E20" s="23"/>
      <c r="F20" s="24">
        <v>41872.56</v>
      </c>
      <c r="G20" s="23">
        <v>1571017.12</v>
      </c>
      <c r="H20" s="24">
        <v>129865.66</v>
      </c>
      <c r="I20" s="25">
        <v>1387634.5</v>
      </c>
      <c r="J20" s="26">
        <v>11783181.82</v>
      </c>
      <c r="K20" s="25">
        <v>6704002.5</v>
      </c>
      <c r="L20" s="27">
        <v>19771412.56</v>
      </c>
      <c r="M20" s="22">
        <v>6945548.06</v>
      </c>
      <c r="N20" s="22"/>
      <c r="O20" s="22"/>
      <c r="P20" s="28">
        <f t="shared" si="0"/>
        <v>48334534.78</v>
      </c>
    </row>
    <row r="21" spans="1:16" ht="15">
      <c r="A21" s="20" t="s">
        <v>29</v>
      </c>
      <c r="B21" s="21">
        <v>16867526</v>
      </c>
      <c r="C21" s="21">
        <v>18305902</v>
      </c>
      <c r="D21" s="23"/>
      <c r="E21" s="23"/>
      <c r="F21" s="24"/>
      <c r="G21" s="23">
        <v>261064.4</v>
      </c>
      <c r="H21" s="24">
        <v>680375.68</v>
      </c>
      <c r="I21" s="25">
        <v>414229.05</v>
      </c>
      <c r="J21" s="26">
        <v>6229639.3</v>
      </c>
      <c r="K21" s="25">
        <v>1356251.05</v>
      </c>
      <c r="L21" s="27">
        <v>3367.5</v>
      </c>
      <c r="M21" s="22">
        <v>3681092.13</v>
      </c>
      <c r="N21" s="22"/>
      <c r="O21" s="22"/>
      <c r="P21" s="28">
        <f t="shared" si="0"/>
        <v>12626019.11</v>
      </c>
    </row>
    <row r="22" spans="1:16" ht="15">
      <c r="A22" s="20" t="s">
        <v>30</v>
      </c>
      <c r="B22" s="21">
        <v>1627449</v>
      </c>
      <c r="C22" s="21">
        <v>2761087</v>
      </c>
      <c r="D22" s="23"/>
      <c r="E22" s="23"/>
      <c r="F22" s="23"/>
      <c r="G22" s="23">
        <v>124178.28</v>
      </c>
      <c r="H22" s="24">
        <v>47890</v>
      </c>
      <c r="I22" s="25"/>
      <c r="J22" s="26">
        <v>113631.78</v>
      </c>
      <c r="K22" s="25"/>
      <c r="L22" s="22"/>
      <c r="M22" s="22">
        <v>96546</v>
      </c>
      <c r="N22" s="22"/>
      <c r="O22" s="22"/>
      <c r="P22" s="28">
        <f t="shared" si="0"/>
        <v>382246.06</v>
      </c>
    </row>
    <row r="23" spans="1:16" ht="15">
      <c r="A23" s="20" t="s">
        <v>31</v>
      </c>
      <c r="B23" s="21">
        <v>19006368</v>
      </c>
      <c r="C23" s="21">
        <v>20144524</v>
      </c>
      <c r="D23" s="22"/>
      <c r="E23" s="22">
        <v>48900.94</v>
      </c>
      <c r="F23" s="22">
        <v>1665692.02</v>
      </c>
      <c r="G23" s="23">
        <v>375304</v>
      </c>
      <c r="H23" s="24">
        <v>780916.85</v>
      </c>
      <c r="I23" s="25">
        <v>937626.39</v>
      </c>
      <c r="J23" s="26">
        <v>1325637.2</v>
      </c>
      <c r="K23" s="25">
        <v>195000</v>
      </c>
      <c r="L23" s="27">
        <v>239309</v>
      </c>
      <c r="M23" s="22">
        <v>271050</v>
      </c>
      <c r="N23" s="22"/>
      <c r="O23" s="22"/>
      <c r="P23" s="28">
        <f t="shared" si="0"/>
        <v>5839436.4</v>
      </c>
    </row>
    <row r="24" spans="1:16" ht="15">
      <c r="A24" s="20" t="s">
        <v>32</v>
      </c>
      <c r="B24" s="21">
        <v>58750599</v>
      </c>
      <c r="C24" s="21">
        <v>40503599</v>
      </c>
      <c r="D24" s="23"/>
      <c r="E24" s="22">
        <v>1946215.84</v>
      </c>
      <c r="F24" s="22">
        <v>1994386.13</v>
      </c>
      <c r="G24" s="33">
        <v>2897611.02</v>
      </c>
      <c r="H24" s="34">
        <v>3383913.84</v>
      </c>
      <c r="I24" s="25">
        <v>3613338.03</v>
      </c>
      <c r="J24" s="26">
        <v>1696504.04</v>
      </c>
      <c r="K24" s="25">
        <v>4201268.24</v>
      </c>
      <c r="L24" s="27">
        <v>3070004.16</v>
      </c>
      <c r="M24" s="22">
        <v>1373029.76</v>
      </c>
      <c r="N24" s="22"/>
      <c r="O24" s="22"/>
      <c r="P24" s="28">
        <f t="shared" si="0"/>
        <v>24176271.06</v>
      </c>
    </row>
    <row r="25" spans="1:16" ht="15">
      <c r="A25" s="20" t="s">
        <v>33</v>
      </c>
      <c r="B25" s="21">
        <v>40778043</v>
      </c>
      <c r="C25" s="21">
        <v>22760002</v>
      </c>
      <c r="D25" s="23"/>
      <c r="E25" s="33"/>
      <c r="F25" s="33"/>
      <c r="G25" s="33">
        <v>3202525.91</v>
      </c>
      <c r="H25" s="34">
        <v>551531.46</v>
      </c>
      <c r="I25" s="25">
        <v>1155295.52</v>
      </c>
      <c r="J25" s="26">
        <v>453168.86</v>
      </c>
      <c r="K25" s="25">
        <v>242844</v>
      </c>
      <c r="L25" s="22"/>
      <c r="M25" s="22">
        <v>621229.37</v>
      </c>
      <c r="N25" s="22"/>
      <c r="O25" s="22"/>
      <c r="P25" s="28">
        <f t="shared" si="0"/>
        <v>6226595.12</v>
      </c>
    </row>
    <row r="26" spans="1:16" ht="15">
      <c r="A26" s="20" t="s">
        <v>34</v>
      </c>
      <c r="B26" s="21">
        <v>42205641</v>
      </c>
      <c r="C26" s="21">
        <v>159716412</v>
      </c>
      <c r="D26" s="23"/>
      <c r="E26" s="22">
        <v>410833.32</v>
      </c>
      <c r="F26" s="33">
        <v>7852384.22</v>
      </c>
      <c r="G26" s="33">
        <v>336848.66</v>
      </c>
      <c r="H26" s="34">
        <v>6100874.52</v>
      </c>
      <c r="I26" s="25">
        <v>479029.27</v>
      </c>
      <c r="J26" s="26">
        <v>3631573.63</v>
      </c>
      <c r="K26" s="25">
        <v>2497941.3</v>
      </c>
      <c r="L26" s="27">
        <v>430416.66</v>
      </c>
      <c r="M26" s="22">
        <v>4853659.37</v>
      </c>
      <c r="N26" s="22"/>
      <c r="O26" s="22"/>
      <c r="P26" s="28">
        <f t="shared" si="0"/>
        <v>26593560.95</v>
      </c>
    </row>
    <row r="27" spans="1:16" ht="15">
      <c r="A27" s="20" t="s">
        <v>35</v>
      </c>
      <c r="B27" s="21">
        <v>35499999</v>
      </c>
      <c r="C27" s="21">
        <v>29457647</v>
      </c>
      <c r="D27" s="35"/>
      <c r="E27" s="33"/>
      <c r="F27" s="33"/>
      <c r="G27" s="33">
        <v>1224489.71</v>
      </c>
      <c r="H27" s="34">
        <v>460350</v>
      </c>
      <c r="I27" s="25">
        <v>1111560.42</v>
      </c>
      <c r="J27" s="26">
        <v>1107620.42</v>
      </c>
      <c r="K27" s="25">
        <v>491449.13</v>
      </c>
      <c r="L27" s="27">
        <v>984828</v>
      </c>
      <c r="M27" s="22">
        <v>355295</v>
      </c>
      <c r="N27" s="22"/>
      <c r="O27" s="22"/>
      <c r="P27" s="28">
        <f t="shared" si="0"/>
        <v>5735592.68</v>
      </c>
    </row>
    <row r="28" spans="1:16" ht="15">
      <c r="A28" s="15" t="s">
        <v>36</v>
      </c>
      <c r="B28" s="32">
        <f>+B29+B30+B31+B32+B33+B34+B35+B36+B37</f>
        <v>169116846</v>
      </c>
      <c r="C28" s="32">
        <f>+C29+C30+C31+C32+C33+C34+C35+C36+C37</f>
        <v>165852957</v>
      </c>
      <c r="D28" s="18">
        <f>+D29+D30+D31+D32+D33+D34+D35+D36+D37</f>
        <v>0</v>
      </c>
      <c r="E28" s="18">
        <f>+E29+E30+E31+E32+E33+E34+E35+E36+E37</f>
        <v>0</v>
      </c>
      <c r="F28" s="18">
        <f>+F29+F30+F31+F32+F33+F34+F35+F36+F37</f>
        <v>26950</v>
      </c>
      <c r="G28" s="18">
        <f>+G29+G30+G31+G32+G33+G34+G35+G36+G37</f>
        <v>916381.29</v>
      </c>
      <c r="H28" s="18">
        <f>+H29+H30+H31+H32+H33+H34+H35+H36+H37</f>
        <v>1993335.06</v>
      </c>
      <c r="I28" s="18">
        <f>+I29+I30+I31+I32+I33+I34+I35+I36+I37</f>
        <v>407101.50000000006</v>
      </c>
      <c r="J28" s="18">
        <f>+J29+J30+J31+J32+J33+J34+J35+J36+J37</f>
        <v>5604987.9</v>
      </c>
      <c r="K28" s="18">
        <f>+K29+K30+K31+K32+K33+K34+K35+K36+K37</f>
        <v>2112581.58</v>
      </c>
      <c r="L28" s="18">
        <f>+L29+L30+L31+L32+L33+L34+L35+L36+L37</f>
        <v>1566112.1400000001</v>
      </c>
      <c r="M28" s="18">
        <f>+M29+M30+M31+M32+M33+M34+M35+M36+M37</f>
        <v>3108869.82</v>
      </c>
      <c r="N28" s="18">
        <f>+N29+N30+N31+N32+N33+N34+N35+N36+N37</f>
        <v>0</v>
      </c>
      <c r="O28" s="18">
        <f>+O29+O30+O31+O32+O33+O34+O35+O36+O37</f>
        <v>0</v>
      </c>
      <c r="P28" s="19">
        <f t="shared" si="0"/>
        <v>15736319.290000001</v>
      </c>
    </row>
    <row r="29" spans="1:16" ht="15">
      <c r="A29" s="20" t="s">
        <v>37</v>
      </c>
      <c r="B29" s="21">
        <v>2918417</v>
      </c>
      <c r="C29" s="21">
        <v>4818417</v>
      </c>
      <c r="D29" s="23"/>
      <c r="E29" s="33"/>
      <c r="F29" s="34">
        <v>26950</v>
      </c>
      <c r="G29" s="33">
        <v>181611.36</v>
      </c>
      <c r="H29" s="34">
        <v>70092</v>
      </c>
      <c r="I29" s="25">
        <v>158555.04</v>
      </c>
      <c r="J29" s="26">
        <v>344154.47</v>
      </c>
      <c r="K29" s="25">
        <v>170380</v>
      </c>
      <c r="L29" s="27">
        <v>70390</v>
      </c>
      <c r="M29" s="22">
        <v>59900</v>
      </c>
      <c r="N29" s="22"/>
      <c r="O29" s="22"/>
      <c r="P29" s="28">
        <f t="shared" si="0"/>
        <v>1082032.8699999999</v>
      </c>
    </row>
    <row r="30" spans="1:16" ht="15">
      <c r="A30" s="20" t="s">
        <v>38</v>
      </c>
      <c r="B30" s="21">
        <v>8000000</v>
      </c>
      <c r="C30" s="21">
        <v>25077750</v>
      </c>
      <c r="D30" s="35"/>
      <c r="E30" s="33"/>
      <c r="F30" s="33"/>
      <c r="G30" s="33">
        <v>8732</v>
      </c>
      <c r="H30" s="33">
        <v>345721.4</v>
      </c>
      <c r="I30" s="25">
        <v>119062</v>
      </c>
      <c r="J30" s="26">
        <v>123900</v>
      </c>
      <c r="K30" s="25">
        <v>4985.5</v>
      </c>
      <c r="L30" s="22"/>
      <c r="M30" s="22">
        <v>769532.1</v>
      </c>
      <c r="N30" s="22"/>
      <c r="O30" s="22"/>
      <c r="P30" s="28">
        <f t="shared" si="0"/>
        <v>1371933</v>
      </c>
    </row>
    <row r="31" spans="1:16" ht="15">
      <c r="A31" s="20" t="s">
        <v>39</v>
      </c>
      <c r="B31" s="21">
        <v>2486581</v>
      </c>
      <c r="C31" s="21">
        <v>5011342</v>
      </c>
      <c r="D31" s="35"/>
      <c r="E31" s="33"/>
      <c r="F31" s="33"/>
      <c r="G31" s="33"/>
      <c r="H31" s="33">
        <v>45200</v>
      </c>
      <c r="I31" s="25"/>
      <c r="J31" s="26">
        <v>1165405.5</v>
      </c>
      <c r="K31" s="25"/>
      <c r="L31" s="27">
        <v>216725.88</v>
      </c>
      <c r="M31" s="22">
        <v>185522</v>
      </c>
      <c r="N31" s="22"/>
      <c r="O31" s="22"/>
      <c r="P31" s="28">
        <f t="shared" si="0"/>
        <v>1612853.38</v>
      </c>
    </row>
    <row r="32" spans="1:16" ht="15">
      <c r="A32" s="20" t="s">
        <v>40</v>
      </c>
      <c r="B32" s="36"/>
      <c r="C32" s="21">
        <v>300000</v>
      </c>
      <c r="D32" s="35"/>
      <c r="E32" s="33"/>
      <c r="F32" s="33"/>
      <c r="G32" s="33"/>
      <c r="H32" s="33"/>
      <c r="I32" s="25"/>
      <c r="J32" s="26"/>
      <c r="K32" s="25"/>
      <c r="L32" s="22"/>
      <c r="M32" s="22"/>
      <c r="N32" s="22"/>
      <c r="O32" s="22"/>
      <c r="P32" s="28">
        <f t="shared" si="0"/>
        <v>0</v>
      </c>
    </row>
    <row r="33" spans="1:16" ht="15">
      <c r="A33" s="20" t="s">
        <v>41</v>
      </c>
      <c r="B33" s="21">
        <v>5182515</v>
      </c>
      <c r="C33" s="21">
        <v>6507276</v>
      </c>
      <c r="D33" s="35"/>
      <c r="E33" s="33"/>
      <c r="F33" s="33"/>
      <c r="G33" s="33"/>
      <c r="H33" s="33">
        <v>139012.6</v>
      </c>
      <c r="I33" s="25"/>
      <c r="J33" s="26">
        <v>66695.2</v>
      </c>
      <c r="K33" s="25">
        <v>893.67</v>
      </c>
      <c r="L33" s="22"/>
      <c r="M33" s="22"/>
      <c r="N33" s="22"/>
      <c r="O33" s="22"/>
      <c r="P33" s="28">
        <f t="shared" si="0"/>
        <v>206601.47</v>
      </c>
    </row>
    <row r="34" spans="1:16" ht="15">
      <c r="A34" s="20" t="s">
        <v>42</v>
      </c>
      <c r="B34" s="21">
        <v>751032</v>
      </c>
      <c r="C34" s="21">
        <v>5122528</v>
      </c>
      <c r="D34" s="35"/>
      <c r="E34" s="33"/>
      <c r="F34" s="33"/>
      <c r="G34" s="33"/>
      <c r="H34" s="33">
        <v>41949</v>
      </c>
      <c r="I34" s="25"/>
      <c r="J34" s="26">
        <v>88006.86</v>
      </c>
      <c r="K34" s="25">
        <v>11058.76</v>
      </c>
      <c r="L34" s="27">
        <v>28423.64</v>
      </c>
      <c r="M34" s="22">
        <v>382828.06</v>
      </c>
      <c r="N34" s="22"/>
      <c r="O34" s="22"/>
      <c r="P34" s="28">
        <f t="shared" si="0"/>
        <v>552266.32</v>
      </c>
    </row>
    <row r="35" spans="1:16" ht="15">
      <c r="A35" s="20" t="s">
        <v>43</v>
      </c>
      <c r="B35" s="21">
        <v>77377997</v>
      </c>
      <c r="C35" s="21">
        <v>65200493</v>
      </c>
      <c r="D35" s="23"/>
      <c r="E35" s="23"/>
      <c r="F35" s="22"/>
      <c r="G35" s="23"/>
      <c r="H35" s="23">
        <v>1888</v>
      </c>
      <c r="I35" s="37">
        <v>18172</v>
      </c>
      <c r="J35" s="26"/>
      <c r="K35" s="37">
        <v>705.64</v>
      </c>
      <c r="L35" s="27">
        <v>258133.45</v>
      </c>
      <c r="M35" s="22">
        <v>112499.98</v>
      </c>
      <c r="N35" s="22"/>
      <c r="O35" s="22"/>
      <c r="P35" s="28">
        <f t="shared" si="0"/>
        <v>391399.07</v>
      </c>
    </row>
    <row r="36" spans="1:16" ht="15">
      <c r="A36" s="20" t="s">
        <v>44</v>
      </c>
      <c r="B36" s="29"/>
      <c r="C36" s="29"/>
      <c r="D36" s="35"/>
      <c r="E36" s="33"/>
      <c r="F36" s="33"/>
      <c r="G36" s="33"/>
      <c r="H36" s="33"/>
      <c r="I36" s="25"/>
      <c r="J36" s="26"/>
      <c r="K36" s="25"/>
      <c r="L36" s="22"/>
      <c r="M36" s="22"/>
      <c r="N36" s="22"/>
      <c r="O36" s="22"/>
      <c r="P36" s="28">
        <f t="shared" si="0"/>
        <v>0</v>
      </c>
    </row>
    <row r="37" spans="1:16" ht="15">
      <c r="A37" s="20" t="s">
        <v>45</v>
      </c>
      <c r="B37" s="21">
        <v>72400304</v>
      </c>
      <c r="C37" s="21">
        <v>53815151</v>
      </c>
      <c r="D37" s="35"/>
      <c r="E37" s="33"/>
      <c r="F37" s="34"/>
      <c r="G37" s="33">
        <v>726037.93</v>
      </c>
      <c r="H37" s="33">
        <v>1349472.06</v>
      </c>
      <c r="I37" s="25">
        <v>111312.46</v>
      </c>
      <c r="J37" s="26">
        <v>3816825.87</v>
      </c>
      <c r="K37" s="25">
        <v>1924558.01</v>
      </c>
      <c r="L37" s="27">
        <v>992439.17</v>
      </c>
      <c r="M37" s="22">
        <v>1598587.68</v>
      </c>
      <c r="N37" s="22"/>
      <c r="O37" s="22"/>
      <c r="P37" s="28">
        <f t="shared" si="0"/>
        <v>10519233.18</v>
      </c>
    </row>
    <row r="38" spans="1:16" ht="15">
      <c r="A38" s="15" t="s">
        <v>46</v>
      </c>
      <c r="B38" s="32">
        <f>+B39+B40+B41+B42+B43+B44+B45+B46</f>
        <v>13294332849</v>
      </c>
      <c r="C38" s="32">
        <f>+C39+C40+C41+C42+C43+C44+C45+C46</f>
        <v>13513455887</v>
      </c>
      <c r="D38" s="18">
        <f>+D39+D40+D41+D42+D43+D44+D45+D46</f>
        <v>1021548059.5</v>
      </c>
      <c r="E38" s="18">
        <f>+E39+E40+E41+E42+E43+E44+E45+E46</f>
        <v>1089953540.14</v>
      </c>
      <c r="F38" s="18">
        <f>+F39+F40+F41+F42+F43+F44+F45+F46</f>
        <v>1027999023.41</v>
      </c>
      <c r="G38" s="18">
        <f>+G39+G40+G41+G42+G43+G44+G45+G46</f>
        <v>1008083709.12</v>
      </c>
      <c r="H38" s="18">
        <f>+H39+H40+H41+H42+H43+H44+H45+H46</f>
        <v>1140620593.88</v>
      </c>
      <c r="I38" s="18">
        <f>+I39+I40+I41+I42+I43+I44+I45+I46</f>
        <v>1028197889.4599999</v>
      </c>
      <c r="J38" s="18">
        <f>+J39+J40+J41+J42+J43+J44+J45+J46</f>
        <v>1077648977.44</v>
      </c>
      <c r="K38" s="18">
        <f>+K39+K40+K41+K42+K43+K44+K45+K46</f>
        <v>1058812880.81</v>
      </c>
      <c r="L38" s="18">
        <f>+L39+L40+L41+L42+L43+L44+L45+L46</f>
        <v>1058088120.5699999</v>
      </c>
      <c r="M38" s="18">
        <f>+M39+M40+M41+M42+M43+M44+M45+M46</f>
        <v>1051442919.9300001</v>
      </c>
      <c r="N38" s="18">
        <f>+N39+N40+N41+N42+N43+N44+N45+N46</f>
        <v>0</v>
      </c>
      <c r="O38" s="18">
        <f>+O39+O40+O41+O42+O43+O44+O45+O46</f>
        <v>0</v>
      </c>
      <c r="P38" s="19">
        <f t="shared" si="0"/>
        <v>10562395714.26</v>
      </c>
    </row>
    <row r="39" spans="1:16" ht="15">
      <c r="A39" s="20" t="s">
        <v>47</v>
      </c>
      <c r="B39" s="21">
        <v>6564000</v>
      </c>
      <c r="C39" s="21">
        <v>15564000</v>
      </c>
      <c r="D39" s="23"/>
      <c r="E39" s="23"/>
      <c r="F39" s="22"/>
      <c r="G39" s="23">
        <v>251772.4</v>
      </c>
      <c r="H39" s="23">
        <v>7010000</v>
      </c>
      <c r="I39" s="37">
        <v>198866.55</v>
      </c>
      <c r="J39" s="38">
        <v>405307.38</v>
      </c>
      <c r="K39" s="37">
        <v>319658.18</v>
      </c>
      <c r="L39" s="27"/>
      <c r="M39" s="22"/>
      <c r="N39" s="22"/>
      <c r="O39" s="22"/>
      <c r="P39" s="28">
        <f t="shared" si="0"/>
        <v>8185604.51</v>
      </c>
    </row>
    <row r="40" spans="1:16" ht="15">
      <c r="A40" s="20" t="s">
        <v>48</v>
      </c>
      <c r="B40" s="36"/>
      <c r="C40" s="29">
        <v>100000000</v>
      </c>
      <c r="D40" s="23"/>
      <c r="E40" s="23"/>
      <c r="F40" s="23"/>
      <c r="G40" s="23"/>
      <c r="H40" s="23"/>
      <c r="I40" s="34"/>
      <c r="J40" s="33"/>
      <c r="K40" s="37"/>
      <c r="L40" s="22"/>
      <c r="M40" s="22"/>
      <c r="N40" s="22"/>
      <c r="O40" s="22"/>
      <c r="P40" s="28">
        <f t="shared" si="0"/>
        <v>0</v>
      </c>
    </row>
    <row r="41" spans="1:16" ht="15">
      <c r="A41" s="20" t="s">
        <v>49</v>
      </c>
      <c r="B41" s="21">
        <v>13192731931</v>
      </c>
      <c r="C41" s="21">
        <v>13316100247</v>
      </c>
      <c r="D41" s="22">
        <v>1017265314</v>
      </c>
      <c r="E41" s="22">
        <v>1080843716.64</v>
      </c>
      <c r="F41" s="22">
        <v>1021302738.91</v>
      </c>
      <c r="G41" s="33">
        <v>1001135653.07</v>
      </c>
      <c r="H41" s="33">
        <v>1126538908.14</v>
      </c>
      <c r="I41" s="25">
        <v>1021302738.91</v>
      </c>
      <c r="J41" s="26">
        <v>1072191392.06</v>
      </c>
      <c r="K41" s="25">
        <v>1052286080.63</v>
      </c>
      <c r="L41" s="27">
        <v>1049826301.51</v>
      </c>
      <c r="M41" s="22">
        <v>1044179024.08</v>
      </c>
      <c r="N41" s="22"/>
      <c r="O41" s="22"/>
      <c r="P41" s="28">
        <f t="shared" si="0"/>
        <v>10486871867.95</v>
      </c>
    </row>
    <row r="42" spans="1:16" ht="15">
      <c r="A42" s="20" t="s">
        <v>50</v>
      </c>
      <c r="B42" s="30"/>
      <c r="C42" s="29"/>
      <c r="D42" s="23"/>
      <c r="E42" s="33"/>
      <c r="F42" s="33"/>
      <c r="G42" s="33"/>
      <c r="H42" s="33"/>
      <c r="I42" s="25"/>
      <c r="J42" s="22"/>
      <c r="K42" s="25"/>
      <c r="L42" s="22"/>
      <c r="M42" s="22"/>
      <c r="N42" s="22"/>
      <c r="O42" s="22"/>
      <c r="P42" s="28">
        <f t="shared" si="0"/>
        <v>0</v>
      </c>
    </row>
    <row r="43" spans="1:16" ht="15">
      <c r="A43" s="20" t="s">
        <v>51</v>
      </c>
      <c r="B43" s="30"/>
      <c r="C43" s="29"/>
      <c r="D43" s="23"/>
      <c r="E43" s="33"/>
      <c r="F43" s="33"/>
      <c r="G43" s="33"/>
      <c r="H43" s="33"/>
      <c r="I43" s="25"/>
      <c r="J43" s="22"/>
      <c r="K43" s="25"/>
      <c r="L43" s="22"/>
      <c r="M43" s="22"/>
      <c r="N43" s="22"/>
      <c r="O43" s="22"/>
      <c r="P43" s="28">
        <f t="shared" si="0"/>
        <v>0</v>
      </c>
    </row>
    <row r="44" spans="1:16" ht="15">
      <c r="A44" s="20" t="s">
        <v>52</v>
      </c>
      <c r="B44" s="36"/>
      <c r="C44" s="29"/>
      <c r="D44" s="22"/>
      <c r="E44" s="22"/>
      <c r="F44" s="22"/>
      <c r="G44" s="22"/>
      <c r="H44" s="22"/>
      <c r="I44" s="22"/>
      <c r="J44" s="22"/>
      <c r="K44" s="26"/>
      <c r="L44" s="22"/>
      <c r="M44" s="22"/>
      <c r="N44" s="22"/>
      <c r="O44" s="22"/>
      <c r="P44" s="28">
        <f t="shared" si="0"/>
        <v>0</v>
      </c>
    </row>
    <row r="45" spans="1:16" ht="15">
      <c r="A45" s="20" t="s">
        <v>53</v>
      </c>
      <c r="B45" s="39"/>
      <c r="C45" s="21">
        <v>450000</v>
      </c>
      <c r="D45" s="23"/>
      <c r="E45" s="33"/>
      <c r="F45" s="23"/>
      <c r="G45" s="23"/>
      <c r="H45" s="33">
        <v>375401.74</v>
      </c>
      <c r="I45" s="25"/>
      <c r="J45" s="25"/>
      <c r="K45" s="25"/>
      <c r="L45" s="22"/>
      <c r="M45" s="22"/>
      <c r="N45" s="22"/>
      <c r="O45" s="22"/>
      <c r="P45" s="28">
        <f t="shared" si="0"/>
        <v>375401.74</v>
      </c>
    </row>
    <row r="46" spans="1:16" ht="15">
      <c r="A46" s="20" t="s">
        <v>54</v>
      </c>
      <c r="B46" s="21">
        <v>95036918</v>
      </c>
      <c r="C46" s="21">
        <v>81341640</v>
      </c>
      <c r="D46" s="22">
        <v>4282745.5</v>
      </c>
      <c r="E46" s="22">
        <v>9109823.5</v>
      </c>
      <c r="F46" s="22">
        <v>6696284.5</v>
      </c>
      <c r="G46" s="33">
        <v>6696283.65</v>
      </c>
      <c r="H46" s="33">
        <v>6696284</v>
      </c>
      <c r="I46" s="25">
        <v>6696284</v>
      </c>
      <c r="J46" s="22">
        <v>5052278</v>
      </c>
      <c r="K46" s="25">
        <v>6207142</v>
      </c>
      <c r="L46" s="27">
        <v>8261819.06</v>
      </c>
      <c r="M46" s="22">
        <v>7263895.85</v>
      </c>
      <c r="N46" s="22"/>
      <c r="O46" s="22"/>
      <c r="P46" s="28">
        <f t="shared" si="0"/>
        <v>66962840.06</v>
      </c>
    </row>
    <row r="47" spans="1:16" ht="15">
      <c r="A47" s="15" t="s">
        <v>55</v>
      </c>
      <c r="B47" s="32">
        <f>+B48+B49+B50+B51+B52+B53</f>
        <v>8393365389</v>
      </c>
      <c r="C47" s="32">
        <f>+C48+C49+C50+C51+C52+C53</f>
        <v>7893365389</v>
      </c>
      <c r="D47" s="18">
        <f>+D48+D49+D50+D51+D52+D53</f>
        <v>657780459</v>
      </c>
      <c r="E47" s="18">
        <f>+E48+E49+E50+E51+E52+E53</f>
        <v>657780459</v>
      </c>
      <c r="F47" s="18">
        <f>+F48+F49+F50+F51+F52+F53</f>
        <v>657780457</v>
      </c>
      <c r="G47" s="18">
        <f>+G48+G49+G50+G51+G52+G53</f>
        <v>603608523</v>
      </c>
      <c r="H47" s="18">
        <f>+H48+H49+H50+H51+H52+H53</f>
        <v>711952393.32</v>
      </c>
      <c r="I47" s="18">
        <f>+I48+I49+I50+I51+I52+I53</f>
        <v>657780455.75</v>
      </c>
      <c r="J47" s="18">
        <f>+J48+J49+J50+J51+J52+J53</f>
        <v>657780455.75</v>
      </c>
      <c r="K47" s="18">
        <f>+K48+K49+K50+K51+K52+K53</f>
        <v>657780455.75</v>
      </c>
      <c r="L47" s="18">
        <f>+L48+L49+L50+L51+L52+L53</f>
        <v>657780455.75</v>
      </c>
      <c r="M47" s="18">
        <f>+M48+M49+M50+M51+M52+M53</f>
        <v>657780455.75</v>
      </c>
      <c r="N47" s="18">
        <f>+N48+N49+N50+N51+N52+N53</f>
        <v>0</v>
      </c>
      <c r="O47" s="18">
        <f>+O48+O49+O50+O51+O52+O53</f>
        <v>0</v>
      </c>
      <c r="P47" s="19">
        <f t="shared" si="0"/>
        <v>6577804570.07</v>
      </c>
    </row>
    <row r="48" spans="1:16" ht="15">
      <c r="A48" s="20" t="s">
        <v>56</v>
      </c>
      <c r="B48" s="39"/>
      <c r="C48" s="29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8">
        <f t="shared" si="0"/>
        <v>0</v>
      </c>
    </row>
    <row r="49" spans="1:16" ht="15">
      <c r="A49" s="20" t="s">
        <v>57</v>
      </c>
      <c r="B49" s="21">
        <v>500000000</v>
      </c>
      <c r="C49" s="29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8">
        <f t="shared" si="0"/>
        <v>0</v>
      </c>
    </row>
    <row r="50" spans="1:16" ht="15">
      <c r="A50" s="20" t="s">
        <v>58</v>
      </c>
      <c r="B50" s="21">
        <v>7893365389</v>
      </c>
      <c r="C50" s="21">
        <v>7893365389</v>
      </c>
      <c r="D50" s="22">
        <v>657780459</v>
      </c>
      <c r="E50" s="22">
        <v>657780459</v>
      </c>
      <c r="F50" s="22">
        <v>657780457</v>
      </c>
      <c r="G50" s="33">
        <v>603608523</v>
      </c>
      <c r="H50" s="33">
        <v>711952393.32</v>
      </c>
      <c r="I50" s="40">
        <v>657780455.75</v>
      </c>
      <c r="J50" s="22">
        <v>657780455.75</v>
      </c>
      <c r="K50" s="40">
        <v>657780455.75</v>
      </c>
      <c r="L50" s="27">
        <v>657780455.75</v>
      </c>
      <c r="M50" s="22">
        <v>657780455.75</v>
      </c>
      <c r="N50" s="22"/>
      <c r="O50" s="22"/>
      <c r="P50" s="28">
        <f t="shared" si="0"/>
        <v>6577804570.07</v>
      </c>
    </row>
    <row r="51" spans="1:16" ht="15">
      <c r="A51" s="20" t="s">
        <v>59</v>
      </c>
      <c r="B51" s="21"/>
      <c r="C51" s="29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8">
        <f t="shared" si="0"/>
        <v>0</v>
      </c>
    </row>
    <row r="52" spans="1:16" ht="15">
      <c r="A52" s="20" t="s">
        <v>60</v>
      </c>
      <c r="B52" s="39"/>
      <c r="C52" s="29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8">
        <f t="shared" si="0"/>
        <v>0</v>
      </c>
    </row>
    <row r="53" spans="1:16" ht="15">
      <c r="A53" s="20" t="s">
        <v>61</v>
      </c>
      <c r="B53" s="39"/>
      <c r="C53" s="29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8">
        <f t="shared" si="0"/>
        <v>0</v>
      </c>
    </row>
    <row r="54" spans="1:16" ht="15">
      <c r="A54" s="15" t="s">
        <v>62</v>
      </c>
      <c r="B54" s="32">
        <f>+B55+B56+B57+B58+B59+B60+B61+B62+B63</f>
        <v>216381414</v>
      </c>
      <c r="C54" s="32">
        <f>+C55+C56+C57+C58+C59+C60+C61+C62+C63</f>
        <v>202014938</v>
      </c>
      <c r="D54" s="18">
        <f>+D55+D56+D57+D58+D59+D60</f>
        <v>0</v>
      </c>
      <c r="E54" s="18">
        <f>+E55+E56+E57+E58+E59+E60</f>
        <v>0</v>
      </c>
      <c r="F54" s="18">
        <f>+F55+F56+F57+F58+F59+F60</f>
        <v>0</v>
      </c>
      <c r="G54" s="18">
        <f>+G55+G56+G57+G58+G59+G60</f>
        <v>1823073.19</v>
      </c>
      <c r="H54" s="18">
        <f>+H55+H56+H57+H58+H59+H60</f>
        <v>244604.45</v>
      </c>
      <c r="I54" s="18">
        <f>+I55+I56+I57+I58+I59+I60</f>
        <v>2207317.1</v>
      </c>
      <c r="J54" s="18">
        <f>+J55+J56+J57+J58+J59+J60</f>
        <v>687140.5199999999</v>
      </c>
      <c r="K54" s="18">
        <f>+K55+K56+K57+K58+K59+K60</f>
        <v>2310770.81</v>
      </c>
      <c r="L54" s="18">
        <f>SUM(L55:L69)</f>
        <v>-1337015.6</v>
      </c>
      <c r="M54" s="18">
        <f>+M55+M56+M57+M58+M59+M60+M61+M62+M63</f>
        <v>393023.87999999995</v>
      </c>
      <c r="N54" s="18">
        <f>SUM(N55:N69)</f>
        <v>0</v>
      </c>
      <c r="O54" s="18">
        <f>SUM(O55:O69)</f>
        <v>0</v>
      </c>
      <c r="P54" s="19">
        <f t="shared" si="0"/>
        <v>6328914.35</v>
      </c>
    </row>
    <row r="55" spans="1:16" ht="15">
      <c r="A55" s="20" t="s">
        <v>63</v>
      </c>
      <c r="B55" s="21">
        <v>204841462</v>
      </c>
      <c r="C55" s="21">
        <v>60934435</v>
      </c>
      <c r="D55" s="35"/>
      <c r="E55" s="33"/>
      <c r="F55" s="34"/>
      <c r="G55" s="33">
        <v>1152377.14</v>
      </c>
      <c r="H55" s="33">
        <v>57513.97</v>
      </c>
      <c r="I55" s="25">
        <v>407317.1</v>
      </c>
      <c r="J55" s="22">
        <v>801579.14</v>
      </c>
      <c r="K55" s="25">
        <v>437862.6</v>
      </c>
      <c r="L55" s="26"/>
      <c r="M55" s="22">
        <v>192606</v>
      </c>
      <c r="N55" s="22"/>
      <c r="O55" s="22"/>
      <c r="P55" s="28">
        <f t="shared" si="0"/>
        <v>3049255.9499999997</v>
      </c>
    </row>
    <row r="56" spans="1:16" ht="15">
      <c r="A56" s="20" t="s">
        <v>64</v>
      </c>
      <c r="B56" s="21">
        <v>223709</v>
      </c>
      <c r="C56" s="21">
        <v>4750739</v>
      </c>
      <c r="D56" s="35"/>
      <c r="E56" s="33"/>
      <c r="F56" s="33"/>
      <c r="G56" s="33">
        <v>331096.2</v>
      </c>
      <c r="H56" s="33">
        <v>-48785.41</v>
      </c>
      <c r="I56" s="33"/>
      <c r="J56" s="22">
        <v>-255281.2</v>
      </c>
      <c r="K56" s="25"/>
      <c r="L56" s="26"/>
      <c r="M56" s="22">
        <v>86846.72</v>
      </c>
      <c r="N56" s="22"/>
      <c r="O56" s="22"/>
      <c r="P56" s="28">
        <f t="shared" si="0"/>
        <v>113876.31</v>
      </c>
    </row>
    <row r="57" spans="1:16" ht="15">
      <c r="A57" s="20" t="s">
        <v>65</v>
      </c>
      <c r="B57" s="30"/>
      <c r="C57" s="29">
        <v>50000</v>
      </c>
      <c r="D57" s="35"/>
      <c r="E57" s="33"/>
      <c r="F57" s="33"/>
      <c r="G57" s="33"/>
      <c r="H57" s="33"/>
      <c r="I57" s="23"/>
      <c r="J57" s="22"/>
      <c r="K57" s="25"/>
      <c r="L57" s="26"/>
      <c r="M57" s="22">
        <v>22041.16</v>
      </c>
      <c r="N57" s="22"/>
      <c r="O57" s="22"/>
      <c r="P57" s="28">
        <f t="shared" si="0"/>
        <v>22041.16</v>
      </c>
    </row>
    <row r="58" spans="1:16" ht="15">
      <c r="A58" s="20" t="s">
        <v>66</v>
      </c>
      <c r="B58" s="21">
        <v>569291</v>
      </c>
      <c r="C58" s="21">
        <v>101984144</v>
      </c>
      <c r="D58" s="35"/>
      <c r="E58" s="33"/>
      <c r="F58" s="33"/>
      <c r="G58" s="33">
        <v>339599.85</v>
      </c>
      <c r="H58" s="33">
        <v>114852.42</v>
      </c>
      <c r="I58" s="25"/>
      <c r="J58" s="22"/>
      <c r="K58" s="25">
        <v>255281.2</v>
      </c>
      <c r="L58" s="26"/>
      <c r="M58" s="22"/>
      <c r="N58" s="22"/>
      <c r="O58" s="22"/>
      <c r="P58" s="28">
        <f t="shared" si="0"/>
        <v>709733.47</v>
      </c>
    </row>
    <row r="59" spans="1:16" ht="15">
      <c r="A59" s="20" t="s">
        <v>67</v>
      </c>
      <c r="B59" s="21">
        <v>340835</v>
      </c>
      <c r="C59" s="21">
        <v>29372118</v>
      </c>
      <c r="D59" s="35"/>
      <c r="E59" s="33"/>
      <c r="F59" s="33"/>
      <c r="G59" s="33"/>
      <c r="H59" s="33">
        <v>121023.47</v>
      </c>
      <c r="I59" s="25"/>
      <c r="J59" s="26">
        <v>140842.58</v>
      </c>
      <c r="K59" s="26">
        <v>517627.01</v>
      </c>
      <c r="L59" s="27">
        <v>-237015.6</v>
      </c>
      <c r="M59" s="22">
        <v>91530</v>
      </c>
      <c r="N59" s="22"/>
      <c r="O59" s="22"/>
      <c r="P59" s="28">
        <f t="shared" si="0"/>
        <v>634007.46</v>
      </c>
    </row>
    <row r="60" spans="1:16" ht="15">
      <c r="A60" s="20" t="s">
        <v>68</v>
      </c>
      <c r="B60" s="21">
        <v>10733</v>
      </c>
      <c r="C60" s="21">
        <v>4908502</v>
      </c>
      <c r="D60" s="35"/>
      <c r="E60" s="33"/>
      <c r="F60" s="33"/>
      <c r="G60" s="33"/>
      <c r="H60" s="33"/>
      <c r="I60" s="25">
        <v>1800000</v>
      </c>
      <c r="J60" s="22"/>
      <c r="K60" s="26">
        <v>1100000</v>
      </c>
      <c r="L60" s="27">
        <v>-1100000</v>
      </c>
      <c r="M60" s="22"/>
      <c r="N60" s="22"/>
      <c r="O60" s="22"/>
      <c r="P60" s="28">
        <f t="shared" si="0"/>
        <v>1800000</v>
      </c>
    </row>
    <row r="61" spans="1:16" ht="15">
      <c r="A61" s="20" t="s">
        <v>69</v>
      </c>
      <c r="B61" s="30"/>
      <c r="C61" s="29"/>
      <c r="D61" s="22"/>
      <c r="E61" s="22"/>
      <c r="F61" s="22"/>
      <c r="G61" s="22"/>
      <c r="H61" s="22"/>
      <c r="I61" s="22"/>
      <c r="J61" s="26"/>
      <c r="K61" s="26"/>
      <c r="L61" s="26"/>
      <c r="M61" s="22"/>
      <c r="N61" s="22"/>
      <c r="O61" s="22"/>
      <c r="P61" s="28">
        <f t="shared" si="0"/>
        <v>0</v>
      </c>
    </row>
    <row r="62" spans="1:16" ht="15">
      <c r="A62" s="20" t="s">
        <v>70</v>
      </c>
      <c r="B62" s="21">
        <v>10395384</v>
      </c>
      <c r="C62" s="21">
        <v>15000</v>
      </c>
      <c r="D62" s="22"/>
      <c r="E62" s="26"/>
      <c r="F62" s="22"/>
      <c r="G62" s="22"/>
      <c r="H62" s="22"/>
      <c r="I62" s="22"/>
      <c r="J62" s="26"/>
      <c r="K62" s="26"/>
      <c r="L62" s="26"/>
      <c r="M62" s="22"/>
      <c r="N62" s="22"/>
      <c r="O62" s="22"/>
      <c r="P62" s="28">
        <f t="shared" si="0"/>
        <v>0</v>
      </c>
    </row>
    <row r="63" spans="1:16" ht="15">
      <c r="A63" s="20" t="s">
        <v>71</v>
      </c>
      <c r="B63" s="39"/>
      <c r="C63" s="29"/>
      <c r="D63" s="22"/>
      <c r="E63" s="22"/>
      <c r="F63" s="22"/>
      <c r="G63" s="22"/>
      <c r="H63" s="22"/>
      <c r="I63" s="22"/>
      <c r="J63" s="22"/>
      <c r="K63" s="26"/>
      <c r="L63" s="26"/>
      <c r="M63" s="22"/>
      <c r="N63" s="22"/>
      <c r="O63" s="22"/>
      <c r="P63" s="28">
        <f t="shared" si="0"/>
        <v>0</v>
      </c>
    </row>
    <row r="64" spans="1:16" ht="15">
      <c r="A64" s="15" t="s">
        <v>72</v>
      </c>
      <c r="B64" s="41">
        <f>+B65+B66+B67+B68</f>
        <v>0</v>
      </c>
      <c r="C64" s="41">
        <f>+C65+C66+C67+C68</f>
        <v>0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>
        <f t="shared" si="0"/>
        <v>0</v>
      </c>
    </row>
    <row r="65" spans="1:16" ht="15">
      <c r="A65" s="20" t="s">
        <v>73</v>
      </c>
      <c r="B65" s="43"/>
      <c r="C65" s="26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8">
        <f t="shared" si="0"/>
        <v>0</v>
      </c>
    </row>
    <row r="66" spans="1:16" ht="15">
      <c r="A66" s="20" t="s">
        <v>74</v>
      </c>
      <c r="B66" s="43"/>
      <c r="C66" s="2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8">
        <f t="shared" si="0"/>
        <v>0</v>
      </c>
    </row>
    <row r="67" spans="1:16" ht="15">
      <c r="A67" s="20" t="s">
        <v>75</v>
      </c>
      <c r="B67" s="43"/>
      <c r="C67" s="26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8">
        <f t="shared" si="0"/>
        <v>0</v>
      </c>
    </row>
    <row r="68" spans="1:16" ht="24">
      <c r="A68" s="44" t="s">
        <v>76</v>
      </c>
      <c r="B68" s="43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8">
        <f t="shared" si="0"/>
        <v>0</v>
      </c>
    </row>
    <row r="69" spans="1:16" ht="15">
      <c r="A69" s="15" t="s">
        <v>77</v>
      </c>
      <c r="B69" s="41">
        <f>+B70+B71</f>
        <v>0</v>
      </c>
      <c r="C69" s="18">
        <f>SUM(C70:C75)</f>
        <v>0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>
        <f t="shared" si="0"/>
        <v>0</v>
      </c>
    </row>
    <row r="70" spans="1:16" ht="15">
      <c r="A70" s="20" t="s">
        <v>78</v>
      </c>
      <c r="B70" s="43"/>
      <c r="C70" s="26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8">
        <f t="shared" si="0"/>
        <v>0</v>
      </c>
    </row>
    <row r="71" spans="1:16" ht="15">
      <c r="A71" s="20" t="s">
        <v>79</v>
      </c>
      <c r="B71" s="43"/>
      <c r="C71" s="2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8">
        <f t="shared" si="0"/>
        <v>0</v>
      </c>
    </row>
    <row r="72" spans="1:16" ht="15">
      <c r="A72" s="15" t="s">
        <v>80</v>
      </c>
      <c r="B72" s="41">
        <f>+B73+B74+B75+B76</f>
        <v>0</v>
      </c>
      <c r="C72" s="45">
        <f>SUM(C73:C75)</f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>
        <f t="shared" si="0"/>
        <v>0</v>
      </c>
    </row>
    <row r="73" spans="1:16" ht="15">
      <c r="A73" s="20" t="s">
        <v>81</v>
      </c>
      <c r="B73" s="46"/>
      <c r="C73" s="29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8">
        <f t="shared" si="0"/>
        <v>0</v>
      </c>
    </row>
    <row r="74" spans="1:16" ht="15">
      <c r="A74" s="20" t="s">
        <v>82</v>
      </c>
      <c r="B74" s="46"/>
      <c r="C74" s="29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8">
        <f t="shared" si="0"/>
        <v>0</v>
      </c>
    </row>
    <row r="75" spans="1:16" ht="15">
      <c r="A75" s="20" t="s">
        <v>83</v>
      </c>
      <c r="B75" s="46"/>
      <c r="C75" s="29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8">
        <f t="shared" si="0"/>
        <v>0</v>
      </c>
    </row>
    <row r="76" spans="1:16" ht="15">
      <c r="A76" s="47" t="s">
        <v>84</v>
      </c>
      <c r="B76" s="48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28">
        <f t="shared" si="0"/>
        <v>0</v>
      </c>
    </row>
    <row r="77" spans="1:16" ht="15">
      <c r="A77" s="51" t="s">
        <v>85</v>
      </c>
      <c r="B77" s="52">
        <f>+B78+B79</f>
        <v>0</v>
      </c>
      <c r="C77" s="5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>
        <f t="shared" si="0"/>
        <v>0</v>
      </c>
    </row>
    <row r="78" spans="1:16" ht="15">
      <c r="A78" s="20" t="s">
        <v>86</v>
      </c>
      <c r="B78" s="54"/>
      <c r="C78" s="29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8">
        <f t="shared" si="0"/>
        <v>0</v>
      </c>
    </row>
    <row r="79" spans="1:16" ht="15">
      <c r="A79" s="20" t="s">
        <v>87</v>
      </c>
      <c r="B79" s="55"/>
      <c r="C79" s="56">
        <f>SUM(C80:C81)</f>
        <v>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8">
        <f t="shared" si="0"/>
        <v>0</v>
      </c>
    </row>
    <row r="80" spans="1:16" ht="15">
      <c r="A80" s="15" t="s">
        <v>88</v>
      </c>
      <c r="B80" s="52">
        <f>+B81+B82</f>
        <v>0</v>
      </c>
      <c r="C80" s="53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>
        <f t="shared" si="0"/>
        <v>0</v>
      </c>
    </row>
    <row r="81" spans="1:16" ht="15">
      <c r="A81" s="20" t="s">
        <v>89</v>
      </c>
      <c r="B81" s="46"/>
      <c r="C81" s="29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8">
        <f t="shared" si="0"/>
        <v>0</v>
      </c>
    </row>
    <row r="82" spans="1:16" ht="15">
      <c r="A82" s="20" t="s">
        <v>90</v>
      </c>
      <c r="B82" s="55"/>
      <c r="C82" s="56">
        <f>SUM(C83:C84)</f>
        <v>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8">
        <f t="shared" si="0"/>
        <v>0</v>
      </c>
    </row>
    <row r="83" spans="1:16" ht="15">
      <c r="A83" s="15" t="s">
        <v>91</v>
      </c>
      <c r="B83" s="52"/>
      <c r="C83" s="5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>
        <f t="shared" si="0"/>
        <v>0</v>
      </c>
    </row>
    <row r="84" spans="1:16" ht="15">
      <c r="A84" s="20" t="s">
        <v>92</v>
      </c>
      <c r="B84" s="46"/>
      <c r="C84" s="2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8">
        <f t="shared" si="0"/>
        <v>0</v>
      </c>
    </row>
    <row r="85" spans="1:16" s="62" customFormat="1" ht="15">
      <c r="A85" s="57" t="s">
        <v>93</v>
      </c>
      <c r="B85" s="58">
        <f>+B83+B80+B77+B72+B69+B64+B54+B47+B38+B28+B18+B12</f>
        <v>23533077796</v>
      </c>
      <c r="C85" s="58">
        <f>+C83+C80+C77+C72+C69+C64+C54+C47+C38+C28+C18+C12</f>
        <v>23442044979</v>
      </c>
      <c r="D85" s="59">
        <f>+D83+D80+D77+D72+D69+D64+D54+D47+D38+D28+D18+D12</f>
        <v>1734562825.57</v>
      </c>
      <c r="E85" s="59">
        <f>+E83+E80+E77+E72+E69+E64+E54+E47+E38+E28+E18+E12</f>
        <v>1813538025.4</v>
      </c>
      <c r="F85" s="59">
        <f>+F83+F80+F77+F72+F69+F64+F54+F47+F38+F28+F18+F12</f>
        <v>1776888727.86</v>
      </c>
      <c r="G85" s="59">
        <f>+G83+G80+G77+G72+G69+G64+G54+G47+G38+G28+G18+G12</f>
        <v>1701697843.57</v>
      </c>
      <c r="H85" s="59">
        <f>+H83+H80+H77+H72+H69+H64+H54+H47+H38+H28+H18+H12</f>
        <v>1941761398.5700002</v>
      </c>
      <c r="I85" s="59">
        <f>+I83+I80+I77+I72+I69+I64+I54+I47+I38+I28+I18+I12</f>
        <v>1766750572.59</v>
      </c>
      <c r="J85" s="59">
        <f>+J83+J80+J77+J72+J69+J64+J54+J47+J38+J28+J18+J12</f>
        <v>1868524941.6200001</v>
      </c>
      <c r="K85" s="59">
        <f>+K83+K80+K77+K72+K69+K64+K54+K47+K38+K28+K18+K12</f>
        <v>1833231698.2999997</v>
      </c>
      <c r="L85" s="59">
        <f>+L83+L80+L77+L72+L69+L64+L54+L47+L38+L28+L18+L12</f>
        <v>1842294756.41</v>
      </c>
      <c r="M85" s="59">
        <f>+M83+M80+M77+M72+M69+M64+M54+M47+M38+M28+M18+M12</f>
        <v>1805362404.1899998</v>
      </c>
      <c r="N85" s="60"/>
      <c r="O85" s="60"/>
      <c r="P85" s="61">
        <f t="shared" si="0"/>
        <v>18084613194.079998</v>
      </c>
    </row>
    <row r="86" spans="2:3" ht="15">
      <c r="B86" s="63"/>
      <c r="C86" s="64"/>
    </row>
    <row r="87" spans="2:3" ht="15">
      <c r="B87" s="63"/>
      <c r="C87" s="64"/>
    </row>
    <row r="88" spans="2:3" ht="15">
      <c r="B88" s="63"/>
      <c r="C88" s="64"/>
    </row>
    <row r="89" spans="2:3" ht="15">
      <c r="B89" s="63"/>
      <c r="C89" s="64"/>
    </row>
    <row r="90" spans="2:3" ht="15">
      <c r="B90" s="63"/>
      <c r="C90" s="64"/>
    </row>
    <row r="91" spans="2:3" ht="15">
      <c r="B91" s="63"/>
      <c r="C91" s="64"/>
    </row>
    <row r="92" spans="2:3" ht="15">
      <c r="B92" s="63"/>
      <c r="C92" s="64"/>
    </row>
    <row r="93" spans="2:3" ht="15">
      <c r="B93" s="63"/>
      <c r="C93" s="64"/>
    </row>
    <row r="94" spans="2:3" ht="15">
      <c r="B94" s="63"/>
      <c r="C94" s="64"/>
    </row>
    <row r="95" spans="2:3" ht="15">
      <c r="B95" s="63"/>
      <c r="C95" s="64"/>
    </row>
    <row r="96" spans="2:3" ht="15">
      <c r="B96" s="63"/>
      <c r="C96" s="64"/>
    </row>
    <row r="98" spans="1:3" ht="15" customHeight="1">
      <c r="A98" s="65" t="s">
        <v>94</v>
      </c>
      <c r="B98" s="65"/>
      <c r="C98" s="66"/>
    </row>
    <row r="99" spans="1:2" ht="15" customHeight="1">
      <c r="A99" s="65" t="s">
        <v>95</v>
      </c>
      <c r="B99" s="65"/>
    </row>
    <row r="100" spans="1:6" ht="66.75" customHeight="1">
      <c r="A100" s="65" t="s">
        <v>96</v>
      </c>
      <c r="B100" s="65"/>
      <c r="D100" s="67"/>
      <c r="E100" s="67"/>
      <c r="F100" s="67"/>
    </row>
    <row r="101" spans="4:6" ht="15">
      <c r="D101" s="67"/>
      <c r="E101" s="67"/>
      <c r="F101" s="67"/>
    </row>
  </sheetData>
  <sheetProtection selectLockedCells="1" selectUnlockedCells="1"/>
  <mergeCells count="12">
    <mergeCell ref="A6:P6"/>
    <mergeCell ref="A7:P7"/>
    <mergeCell ref="A8:P8"/>
    <mergeCell ref="A9:A10"/>
    <mergeCell ref="B9:B10"/>
    <mergeCell ref="C9:C10"/>
    <mergeCell ref="D9:P9"/>
    <mergeCell ref="A98:B98"/>
    <mergeCell ref="A99:B99"/>
    <mergeCell ref="A100:B100"/>
    <mergeCell ref="D100:F100"/>
    <mergeCell ref="D101:F101"/>
  </mergeCells>
  <printOptions/>
  <pageMargins left="0.23611111111111113" right="0.43333333333333335" top="0.3541666666666667" bottom="0.3541666666666667" header="0.5118110236220472" footer="0.5118110236220472"/>
  <pageSetup horizontalDpi="300" verticalDpi="300" orientation="landscape" paperSize="5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Bibiana Segura Villar</cp:lastModifiedBy>
  <cp:lastPrinted>2021-11-04T22:00:41Z</cp:lastPrinted>
  <dcterms:created xsi:type="dcterms:W3CDTF">2021-07-29T22:58:50Z</dcterms:created>
  <dcterms:modified xsi:type="dcterms:W3CDTF">2021-11-04T22:00:43Z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